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12" activeTab="1"/>
  </bookViews>
  <sheets>
    <sheet name="IISS '06-'08" sheetId="1" r:id="rId1"/>
    <sheet name="요약'06-'08" sheetId="2" r:id="rId2"/>
  </sheets>
  <definedNames/>
  <calcPr fullCalcOnLoad="1"/>
</workbook>
</file>

<file path=xl/sharedStrings.xml><?xml version="1.0" encoding="utf-8"?>
<sst xmlns="http://schemas.openxmlformats.org/spreadsheetml/2006/main" count="694" uniqueCount="187">
  <si>
    <t>미     국</t>
  </si>
  <si>
    <t>캐 나 다</t>
  </si>
  <si>
    <t>한     국</t>
  </si>
  <si>
    <t>중     국</t>
  </si>
  <si>
    <t>미     국</t>
  </si>
  <si>
    <t>인     도</t>
  </si>
  <si>
    <t>북     한</t>
  </si>
  <si>
    <t>러 시 아</t>
  </si>
  <si>
    <t>한     국</t>
  </si>
  <si>
    <t>파키스탄</t>
  </si>
  <si>
    <t>이     란</t>
  </si>
  <si>
    <t>터     키</t>
  </si>
  <si>
    <t>미 얀 마</t>
  </si>
  <si>
    <t>베 트 남</t>
  </si>
  <si>
    <t>이 집 트</t>
  </si>
  <si>
    <t>이 라 크</t>
  </si>
  <si>
    <t>시 리 아</t>
  </si>
  <si>
    <t>태     국</t>
  </si>
  <si>
    <t>인도네시아</t>
  </si>
  <si>
    <t>대     만</t>
  </si>
  <si>
    <t>브 라 질</t>
  </si>
  <si>
    <t>독     일</t>
  </si>
  <si>
    <t>프 랑 스</t>
  </si>
  <si>
    <t>일     본</t>
  </si>
  <si>
    <t>영     국</t>
  </si>
  <si>
    <t>에리트리아</t>
  </si>
  <si>
    <t>이 태 리</t>
  </si>
  <si>
    <t>콜롬비아</t>
  </si>
  <si>
    <t>모 로 코</t>
  </si>
  <si>
    <t>멕 시 코</t>
  </si>
  <si>
    <t>그 리 스</t>
  </si>
  <si>
    <t>이스라엘</t>
  </si>
  <si>
    <t>폴 란 드</t>
  </si>
  <si>
    <t>앙 골 라</t>
  </si>
  <si>
    <t>방글라데시</t>
  </si>
  <si>
    <t>캄보디아</t>
  </si>
  <si>
    <t>사 우 디</t>
  </si>
  <si>
    <t>필 리 핀</t>
  </si>
  <si>
    <t>수     단</t>
  </si>
  <si>
    <t>말레이시아</t>
  </si>
  <si>
    <t>페     루</t>
  </si>
  <si>
    <t>칠     레</t>
  </si>
  <si>
    <t>싱 가 폴</t>
  </si>
  <si>
    <t>호     주</t>
  </si>
  <si>
    <t>캐 나 다</t>
  </si>
  <si>
    <t>세계 주요 국가별 국방지표</t>
  </si>
  <si>
    <t>북     한</t>
  </si>
  <si>
    <t>호     주</t>
  </si>
  <si>
    <t>대     만</t>
  </si>
  <si>
    <t>덴 마 크</t>
  </si>
  <si>
    <t>네덜란드</t>
  </si>
  <si>
    <t>노르웨이</t>
  </si>
  <si>
    <t>포르투갈</t>
  </si>
  <si>
    <t>스 웨 덴</t>
  </si>
  <si>
    <t>스 페 인</t>
  </si>
  <si>
    <t>요 르 단</t>
  </si>
  <si>
    <t>쿠웨이트</t>
  </si>
  <si>
    <t>쿠     바</t>
  </si>
  <si>
    <t>스 페 인</t>
  </si>
  <si>
    <t>요 르 단</t>
  </si>
  <si>
    <t>베네주엘라</t>
  </si>
  <si>
    <t>네덜란드</t>
  </si>
  <si>
    <t>쿠     바</t>
  </si>
  <si>
    <t>포르투갈</t>
  </si>
  <si>
    <t>스 웨 덴</t>
  </si>
  <si>
    <t>노르웨이</t>
  </si>
  <si>
    <t>덴 마 크</t>
  </si>
  <si>
    <t>쿠웨이트</t>
  </si>
  <si>
    <t>아르헨티나</t>
  </si>
  <si>
    <t>나이지리아</t>
  </si>
  <si>
    <t>남아프리카공</t>
  </si>
  <si>
    <t>우크라이나</t>
  </si>
  <si>
    <t>알제리</t>
  </si>
  <si>
    <t>레바논</t>
  </si>
  <si>
    <t>리비아</t>
  </si>
  <si>
    <t>예 멘</t>
  </si>
  <si>
    <t>스리랑카</t>
  </si>
  <si>
    <t>우크라이나</t>
  </si>
  <si>
    <t>알제리</t>
  </si>
  <si>
    <t>스리랑카</t>
  </si>
  <si>
    <t>나이지리아</t>
  </si>
  <si>
    <t>리비아</t>
  </si>
  <si>
    <t>레바논</t>
  </si>
  <si>
    <t>아르헨티나</t>
  </si>
  <si>
    <t>예 멘</t>
  </si>
  <si>
    <t>남아프리카공</t>
  </si>
  <si>
    <t>인    구(명)</t>
  </si>
  <si>
    <t>중     국</t>
  </si>
  <si>
    <t>러 시 아</t>
  </si>
  <si>
    <t>인     도</t>
  </si>
  <si>
    <t>이 라 크</t>
  </si>
  <si>
    <t>일     본</t>
  </si>
  <si>
    <t>베 트 남</t>
  </si>
  <si>
    <t>사 우 디</t>
  </si>
  <si>
    <t>독     일</t>
  </si>
  <si>
    <t>태     국</t>
  </si>
  <si>
    <t>이 집 트</t>
  </si>
  <si>
    <t>인도네시아</t>
  </si>
  <si>
    <t>프 랑 스</t>
  </si>
  <si>
    <t>영     국</t>
  </si>
  <si>
    <t>파키스탄</t>
  </si>
  <si>
    <t>터     키</t>
  </si>
  <si>
    <t>미 얀 마</t>
  </si>
  <si>
    <t>브 라 질</t>
  </si>
  <si>
    <t>시 리 아</t>
  </si>
  <si>
    <t>캄보디아</t>
  </si>
  <si>
    <t>방글라데시</t>
  </si>
  <si>
    <t>이 태 리</t>
  </si>
  <si>
    <t>콜롬비아</t>
  </si>
  <si>
    <t>베네주엘라</t>
  </si>
  <si>
    <t>멕 시 코</t>
  </si>
  <si>
    <t>이     란</t>
  </si>
  <si>
    <t>그 리 스</t>
  </si>
  <si>
    <t>필 리 핀</t>
  </si>
  <si>
    <t>영국</t>
  </si>
  <si>
    <t>폴 란 드</t>
  </si>
  <si>
    <t>페     루</t>
  </si>
  <si>
    <t>에리트리아</t>
  </si>
  <si>
    <t>칠     레</t>
  </si>
  <si>
    <t>이스라엘</t>
  </si>
  <si>
    <t>모 로 코</t>
  </si>
  <si>
    <t>싱 가 폴</t>
  </si>
  <si>
    <t>말레이시아</t>
  </si>
  <si>
    <t>수     단</t>
  </si>
  <si>
    <t>앙 골 라</t>
  </si>
  <si>
    <t>* 영국의 해병대는 육군 및 해군의 소속으로 되어 있으나 구분할 수 없음</t>
  </si>
  <si>
    <t>세계 주요국가 군사력(병력) 현황</t>
  </si>
  <si>
    <t>구         분</t>
  </si>
  <si>
    <t>병                      력</t>
  </si>
  <si>
    <t>예비군</t>
  </si>
  <si>
    <t>인    구</t>
  </si>
  <si>
    <t>국방예산
(억$)</t>
  </si>
  <si>
    <t>1인부담
($)</t>
  </si>
  <si>
    <t>GDP
(10억$)</t>
  </si>
  <si>
    <t>병력1인당
예산</t>
  </si>
  <si>
    <t>1인 GDP
($)</t>
  </si>
  <si>
    <t>총 병 력</t>
  </si>
  <si>
    <t>육      군</t>
  </si>
  <si>
    <t>해      군</t>
  </si>
  <si>
    <t>해병대</t>
  </si>
  <si>
    <t>공      군</t>
  </si>
  <si>
    <t>기      타</t>
  </si>
  <si>
    <t>병 력</t>
  </si>
  <si>
    <t>인구비(%)</t>
  </si>
  <si>
    <t>%</t>
  </si>
  <si>
    <t>유럽</t>
  </si>
  <si>
    <t>중동
북아프리카</t>
  </si>
  <si>
    <t>중앙/남
아시아</t>
  </si>
  <si>
    <t>동아시아</t>
  </si>
  <si>
    <t>남미</t>
  </si>
  <si>
    <t>아프리카</t>
  </si>
  <si>
    <t>* 영국의 해병대는 육군 및 해군의 소속으로 되어 있으나 구분할 수 없음</t>
  </si>
  <si>
    <t>구분</t>
  </si>
  <si>
    <t>총 병 력(명)</t>
  </si>
  <si>
    <t>육    군(명)</t>
  </si>
  <si>
    <t>해    군(명)</t>
  </si>
  <si>
    <t>해병대(명)</t>
  </si>
  <si>
    <t>공    군(명)</t>
  </si>
  <si>
    <t>기    타(명)</t>
  </si>
  <si>
    <t>국방예산(억$)</t>
  </si>
  <si>
    <t>GDP(억$)</t>
  </si>
  <si>
    <t>준군사력</t>
  </si>
  <si>
    <r>
      <t>3</t>
    </r>
    <r>
      <rPr>
        <sz val="11"/>
        <rFont val="돋움"/>
        <family val="3"/>
      </rPr>
      <t>0m</t>
    </r>
  </si>
  <si>
    <r>
      <t>2</t>
    </r>
    <r>
      <rPr>
        <sz val="11"/>
        <rFont val="돋움"/>
        <family val="3"/>
      </rPr>
      <t>y</t>
    </r>
  </si>
  <si>
    <r>
      <t>1</t>
    </r>
    <r>
      <rPr>
        <sz val="11"/>
        <rFont val="돋움"/>
        <family val="3"/>
      </rPr>
      <t>-1.5y</t>
    </r>
  </si>
  <si>
    <t>4-10m</t>
  </si>
  <si>
    <r>
      <t>9</t>
    </r>
    <r>
      <rPr>
        <sz val="11"/>
        <rFont val="돋움"/>
        <family val="3"/>
      </rPr>
      <t>-10,23m</t>
    </r>
  </si>
  <si>
    <r>
      <t>1</t>
    </r>
    <r>
      <rPr>
        <sz val="11"/>
        <rFont val="돋움"/>
        <family val="3"/>
      </rPr>
      <t>y</t>
    </r>
  </si>
  <si>
    <r>
      <t>1</t>
    </r>
    <r>
      <rPr>
        <sz val="11"/>
        <rFont val="돋움"/>
        <family val="3"/>
      </rPr>
      <t>0m</t>
    </r>
  </si>
  <si>
    <r>
      <t>1</t>
    </r>
    <r>
      <rPr>
        <sz val="11"/>
        <rFont val="돋움"/>
        <family val="3"/>
      </rPr>
      <t>5m</t>
    </r>
  </si>
  <si>
    <r>
      <t>7</t>
    </r>
    <r>
      <rPr>
        <sz val="11"/>
        <rFont val="돋움"/>
        <family val="3"/>
      </rPr>
      <t>-15m</t>
    </r>
  </si>
  <si>
    <r>
      <t>1</t>
    </r>
    <r>
      <rPr>
        <sz val="11"/>
        <rFont val="돋움"/>
        <family val="3"/>
      </rPr>
      <t>8m-2y</t>
    </r>
  </si>
  <si>
    <r>
      <t>1</t>
    </r>
    <r>
      <rPr>
        <sz val="11"/>
        <rFont val="돋움"/>
        <family val="3"/>
      </rPr>
      <t>8m</t>
    </r>
  </si>
  <si>
    <r>
      <t>1</t>
    </r>
    <r>
      <rPr>
        <sz val="11"/>
        <rFont val="돋움"/>
        <family val="3"/>
      </rPr>
      <t>-3y</t>
    </r>
  </si>
  <si>
    <t>2-4y</t>
  </si>
  <si>
    <r>
      <t>1</t>
    </r>
    <r>
      <rPr>
        <sz val="11"/>
        <rFont val="돋움"/>
        <family val="3"/>
      </rPr>
      <t>-2y</t>
    </r>
  </si>
  <si>
    <r>
      <t>1</t>
    </r>
    <r>
      <rPr>
        <sz val="11"/>
        <rFont val="돋움"/>
        <family val="3"/>
      </rPr>
      <t>6m</t>
    </r>
  </si>
  <si>
    <r>
      <t>1</t>
    </r>
    <r>
      <rPr>
        <sz val="11"/>
        <rFont val="돋움"/>
        <family val="3"/>
      </rPr>
      <t>8-30m</t>
    </r>
  </si>
  <si>
    <r>
      <t>5</t>
    </r>
    <r>
      <rPr>
        <sz val="11"/>
        <rFont val="돋움"/>
        <family val="3"/>
      </rPr>
      <t>y</t>
    </r>
  </si>
  <si>
    <t>26-30m</t>
  </si>
  <si>
    <r>
      <t>2</t>
    </r>
    <r>
      <rPr>
        <sz val="11"/>
        <rFont val="돋움"/>
        <family val="3"/>
      </rPr>
      <t>0m</t>
    </r>
  </si>
  <si>
    <r>
      <t>2</t>
    </r>
    <r>
      <rPr>
        <sz val="11"/>
        <rFont val="돋움"/>
        <family val="3"/>
      </rPr>
      <t>-3y</t>
    </r>
  </si>
  <si>
    <t>5-12y</t>
  </si>
  <si>
    <r>
      <t>※ 근거 : "The Military Balance 200</t>
    </r>
    <r>
      <rPr>
        <sz val="11"/>
        <rFont val="돋움"/>
        <family val="3"/>
      </rPr>
      <t>6</t>
    </r>
    <r>
      <rPr>
        <sz val="11"/>
        <rFont val="돋움"/>
        <family val="3"/>
      </rPr>
      <t>-200</t>
    </r>
    <r>
      <rPr>
        <sz val="11"/>
        <rFont val="돋움"/>
        <family val="3"/>
      </rPr>
      <t>8</t>
    </r>
    <r>
      <rPr>
        <sz val="11"/>
        <rFont val="돋움"/>
        <family val="3"/>
      </rPr>
      <t>" IISS(자료는 200</t>
    </r>
    <r>
      <rPr>
        <sz val="11"/>
        <rFont val="돋움"/>
        <family val="3"/>
      </rPr>
      <t>7</t>
    </r>
    <r>
      <rPr>
        <sz val="11"/>
        <rFont val="돋움"/>
        <family val="3"/>
      </rPr>
      <t xml:space="preserve">년도 기준) </t>
    </r>
  </si>
  <si>
    <t>12-22m</t>
  </si>
  <si>
    <t>군 의무
복무기간</t>
  </si>
  <si>
    <t>% of 
GDP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</si>
</sst>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0_ "/>
    <numFmt numFmtId="180" formatCode="#,##0.000_ "/>
    <numFmt numFmtId="181" formatCode="#,##0.0000_ "/>
    <numFmt numFmtId="182" formatCode="#,##0.00000_ "/>
    <numFmt numFmtId="183" formatCode="m&quot;월&quot;\ dd&quot;일&quot;"/>
    <numFmt numFmtId="184" formatCode="mm&quot;월&quot;\ dd&quot;일&quot;"/>
  </numFmts>
  <fonts count="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4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sz val="11"/>
      <color indexed="10"/>
      <name val="돋움"/>
      <family val="3"/>
    </font>
    <font>
      <b/>
      <i/>
      <sz val="11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2">
    <xf numFmtId="0" fontId="0" fillId="0" borderId="0" xfId="0" applyAlignment="1">
      <alignment/>
    </xf>
    <xf numFmtId="176" fontId="0" fillId="0" borderId="0" xfId="20" applyNumberFormat="1" applyFill="1" applyAlignment="1">
      <alignment horizontal="center" vertical="center"/>
      <protection/>
    </xf>
    <xf numFmtId="176" fontId="0" fillId="0" borderId="1" xfId="20" applyNumberFormat="1" applyBorder="1" applyAlignment="1">
      <alignment horizontal="left" vertical="center"/>
      <protection/>
    </xf>
    <xf numFmtId="176" fontId="0" fillId="2" borderId="2" xfId="20" applyNumberFormat="1" applyFill="1" applyBorder="1" applyAlignment="1">
      <alignment horizontal="center" vertical="center" wrapText="1"/>
      <protection/>
    </xf>
    <xf numFmtId="176" fontId="0" fillId="2" borderId="3" xfId="20" applyNumberFormat="1" applyFill="1" applyBorder="1" applyAlignment="1">
      <alignment horizontal="center" vertical="center" wrapText="1"/>
      <protection/>
    </xf>
    <xf numFmtId="176" fontId="0" fillId="3" borderId="4" xfId="20" applyNumberFormat="1" applyFill="1" applyBorder="1" applyAlignment="1">
      <alignment horizontal="center" vertical="center" wrapText="1"/>
      <protection/>
    </xf>
    <xf numFmtId="176" fontId="0" fillId="3" borderId="5" xfId="20" applyNumberFormat="1" applyFill="1" applyBorder="1" applyAlignment="1">
      <alignment horizontal="center" vertical="center" wrapText="1"/>
      <protection/>
    </xf>
    <xf numFmtId="176" fontId="0" fillId="4" borderId="6" xfId="20" applyNumberFormat="1" applyFill="1" applyBorder="1" applyAlignment="1">
      <alignment horizontal="center" vertical="center" wrapText="1"/>
      <protection/>
    </xf>
    <xf numFmtId="176" fontId="0" fillId="4" borderId="3" xfId="20" applyNumberFormat="1" applyFill="1" applyBorder="1" applyAlignment="1">
      <alignment horizontal="center" vertical="center" wrapText="1"/>
      <protection/>
    </xf>
    <xf numFmtId="176" fontId="0" fillId="5" borderId="4" xfId="20" applyNumberFormat="1" applyFill="1" applyBorder="1" applyAlignment="1">
      <alignment horizontal="center" vertical="center" wrapText="1"/>
      <protection/>
    </xf>
    <xf numFmtId="176" fontId="0" fillId="5" borderId="5" xfId="20" applyNumberFormat="1" applyFill="1" applyBorder="1" applyAlignment="1">
      <alignment horizontal="center" vertical="center" wrapText="1"/>
      <protection/>
    </xf>
    <xf numFmtId="176" fontId="0" fillId="6" borderId="4" xfId="20" applyNumberFormat="1" applyFill="1" applyBorder="1" applyAlignment="1">
      <alignment horizontal="center" vertical="center" wrapText="1"/>
      <protection/>
    </xf>
    <xf numFmtId="176" fontId="0" fillId="6" borderId="5" xfId="20" applyNumberFormat="1" applyFill="1" applyBorder="1" applyAlignment="1">
      <alignment horizontal="center" vertical="center" wrapText="1"/>
      <protection/>
    </xf>
    <xf numFmtId="176" fontId="0" fillId="0" borderId="7" xfId="20" applyNumberFormat="1" applyFill="1" applyBorder="1" applyAlignment="1">
      <alignment horizontal="center" vertical="center"/>
      <protection/>
    </xf>
    <xf numFmtId="176" fontId="0" fillId="0" borderId="8" xfId="20" applyNumberFormat="1" applyFill="1" applyBorder="1" applyAlignment="1">
      <alignment horizontal="center" vertical="center"/>
      <protection/>
    </xf>
    <xf numFmtId="177" fontId="0" fillId="0" borderId="9" xfId="20" applyNumberFormat="1" applyFill="1" applyBorder="1" applyAlignment="1">
      <alignment horizontal="center" vertical="center"/>
      <protection/>
    </xf>
    <xf numFmtId="177" fontId="0" fillId="0" borderId="10" xfId="20" applyNumberFormat="1" applyFill="1" applyBorder="1" applyAlignment="1">
      <alignment horizontal="center" vertical="center"/>
      <protection/>
    </xf>
    <xf numFmtId="177" fontId="0" fillId="0" borderId="11" xfId="20" applyNumberFormat="1" applyFill="1" applyBorder="1" applyAlignment="1">
      <alignment horizontal="center" vertical="center"/>
      <protection/>
    </xf>
    <xf numFmtId="176" fontId="0" fillId="0" borderId="12" xfId="20" applyNumberFormat="1" applyFill="1" applyBorder="1" applyAlignment="1">
      <alignment horizontal="center" vertical="center"/>
      <protection/>
    </xf>
    <xf numFmtId="177" fontId="0" fillId="0" borderId="13" xfId="20" applyNumberFormat="1" applyFill="1" applyBorder="1" applyAlignment="1">
      <alignment horizontal="center" vertical="center"/>
      <protection/>
    </xf>
    <xf numFmtId="177" fontId="0" fillId="7" borderId="13" xfId="20" applyNumberFormat="1" applyFont="1" applyFill="1" applyBorder="1" applyAlignment="1">
      <alignment horizontal="center" vertical="center"/>
      <protection/>
    </xf>
    <xf numFmtId="176" fontId="0" fillId="0" borderId="14" xfId="20" applyNumberFormat="1" applyFill="1" applyBorder="1" applyAlignment="1">
      <alignment horizontal="right" vertical="center"/>
      <protection/>
    </xf>
    <xf numFmtId="176" fontId="0" fillId="0" borderId="0" xfId="20" applyNumberFormat="1" applyFill="1" applyBorder="1" applyAlignment="1">
      <alignment horizontal="right" vertical="center"/>
      <protection/>
    </xf>
    <xf numFmtId="176" fontId="0" fillId="0" borderId="14" xfId="20" applyNumberFormat="1" applyFill="1" applyBorder="1" applyAlignment="1">
      <alignment horizontal="center" vertical="center"/>
      <protection/>
    </xf>
    <xf numFmtId="176" fontId="0" fillId="0" borderId="15" xfId="20" applyNumberFormat="1" applyFill="1" applyBorder="1" applyAlignment="1">
      <alignment horizontal="right" vertical="center"/>
      <protection/>
    </xf>
    <xf numFmtId="179" fontId="0" fillId="0" borderId="16" xfId="20" applyNumberFormat="1" applyFill="1" applyBorder="1" applyAlignment="1">
      <alignment horizontal="center" vertical="center"/>
      <protection/>
    </xf>
    <xf numFmtId="176" fontId="0" fillId="7" borderId="17" xfId="20" applyNumberFormat="1" applyFont="1" applyFill="1" applyBorder="1" applyAlignment="1">
      <alignment horizontal="center" vertical="center"/>
      <protection/>
    </xf>
    <xf numFmtId="177" fontId="0" fillId="7" borderId="18" xfId="20" applyNumberFormat="1" applyFill="1" applyBorder="1" applyAlignment="1">
      <alignment horizontal="center" vertical="center"/>
      <protection/>
    </xf>
    <xf numFmtId="177" fontId="0" fillId="7" borderId="19" xfId="20" applyNumberFormat="1" applyFont="1" applyFill="1" applyBorder="1" applyAlignment="1">
      <alignment horizontal="center" vertical="center"/>
      <protection/>
    </xf>
    <xf numFmtId="177" fontId="0" fillId="7" borderId="20" xfId="20" applyNumberFormat="1" applyFont="1" applyFill="1" applyBorder="1" applyAlignment="1">
      <alignment horizontal="center" vertical="center"/>
      <protection/>
    </xf>
    <xf numFmtId="176" fontId="0" fillId="7" borderId="21" xfId="20" applyNumberFormat="1" applyFont="1" applyFill="1" applyBorder="1" applyAlignment="1">
      <alignment horizontal="center" vertical="center"/>
      <protection/>
    </xf>
    <xf numFmtId="177" fontId="0" fillId="7" borderId="18" xfId="20" applyNumberFormat="1" applyFont="1" applyFill="1" applyBorder="1" applyAlignment="1">
      <alignment horizontal="center" vertical="center"/>
      <protection/>
    </xf>
    <xf numFmtId="176" fontId="0" fillId="7" borderId="19" xfId="20" applyNumberFormat="1" applyFont="1" applyFill="1" applyBorder="1" applyAlignment="1">
      <alignment horizontal="center" vertical="center"/>
      <protection/>
    </xf>
    <xf numFmtId="176" fontId="0" fillId="7" borderId="22" xfId="20" applyNumberFormat="1" applyFont="1" applyFill="1" applyBorder="1" applyAlignment="1">
      <alignment horizontal="right" vertical="center"/>
      <protection/>
    </xf>
    <xf numFmtId="176" fontId="0" fillId="7" borderId="23" xfId="20" applyNumberFormat="1" applyFont="1" applyFill="1" applyBorder="1" applyAlignment="1">
      <alignment horizontal="right" vertical="center"/>
      <protection/>
    </xf>
    <xf numFmtId="176" fontId="0" fillId="7" borderId="22" xfId="20" applyNumberFormat="1" applyFill="1" applyBorder="1" applyAlignment="1">
      <alignment horizontal="center" vertical="center"/>
      <protection/>
    </xf>
    <xf numFmtId="176" fontId="0" fillId="7" borderId="24" xfId="20" applyNumberFormat="1" applyFont="1" applyFill="1" applyBorder="1" applyAlignment="1">
      <alignment horizontal="right" vertical="center"/>
      <protection/>
    </xf>
    <xf numFmtId="176" fontId="0" fillId="7" borderId="25" xfId="20" applyNumberFormat="1" applyFill="1" applyBorder="1" applyAlignment="1">
      <alignment horizontal="center" vertical="center"/>
      <protection/>
    </xf>
    <xf numFmtId="179" fontId="0" fillId="7" borderId="22" xfId="20" applyNumberFormat="1" applyFill="1" applyBorder="1" applyAlignment="1">
      <alignment horizontal="center" vertical="center"/>
      <protection/>
    </xf>
    <xf numFmtId="176" fontId="0" fillId="0" borderId="0" xfId="20" applyNumberFormat="1" applyFont="1" applyFill="1" applyAlignment="1">
      <alignment horizontal="center" vertical="center"/>
      <protection/>
    </xf>
    <xf numFmtId="176" fontId="0" fillId="0" borderId="26" xfId="20" applyNumberFormat="1" applyFill="1" applyBorder="1" applyAlignment="1">
      <alignment horizontal="center" vertical="center"/>
      <protection/>
    </xf>
    <xf numFmtId="176" fontId="0" fillId="0" borderId="27" xfId="20" applyNumberFormat="1" applyFill="1" applyBorder="1" applyAlignment="1">
      <alignment horizontal="center" vertical="center"/>
      <protection/>
    </xf>
    <xf numFmtId="177" fontId="0" fillId="0" borderId="28" xfId="20" applyNumberFormat="1" applyFont="1" applyFill="1" applyBorder="1" applyAlignment="1">
      <alignment horizontal="center" vertical="center"/>
      <protection/>
    </xf>
    <xf numFmtId="177" fontId="0" fillId="0" borderId="13" xfId="20" applyNumberFormat="1" applyFont="1" applyFill="1" applyBorder="1" applyAlignment="1">
      <alignment horizontal="center" vertical="center"/>
      <protection/>
    </xf>
    <xf numFmtId="177" fontId="0" fillId="0" borderId="9" xfId="20" applyNumberFormat="1" applyFont="1" applyFill="1" applyBorder="1" applyAlignment="1">
      <alignment horizontal="center" vertical="center"/>
      <protection/>
    </xf>
    <xf numFmtId="176" fontId="0" fillId="0" borderId="13" xfId="20" applyNumberFormat="1" applyFont="1" applyFill="1" applyBorder="1" applyAlignment="1">
      <alignment horizontal="center" vertical="center"/>
      <protection/>
    </xf>
    <xf numFmtId="176" fontId="0" fillId="0" borderId="13" xfId="20" applyNumberFormat="1" applyFill="1" applyBorder="1" applyAlignment="1">
      <alignment horizontal="right" vertical="center"/>
      <protection/>
    </xf>
    <xf numFmtId="176" fontId="0" fillId="0" borderId="16" xfId="20" applyNumberFormat="1" applyFill="1" applyBorder="1" applyAlignment="1">
      <alignment horizontal="center" vertical="center"/>
      <protection/>
    </xf>
    <xf numFmtId="176" fontId="0" fillId="7" borderId="27" xfId="20" applyNumberFormat="1" applyFill="1" applyBorder="1" applyAlignment="1">
      <alignment horizontal="center" vertical="center"/>
      <protection/>
    </xf>
    <xf numFmtId="177" fontId="0" fillId="7" borderId="9" xfId="20" applyNumberFormat="1" applyFill="1" applyBorder="1" applyAlignment="1">
      <alignment horizontal="center" vertical="center"/>
      <protection/>
    </xf>
    <xf numFmtId="177" fontId="0" fillId="7" borderId="13" xfId="20" applyNumberFormat="1" applyFill="1" applyBorder="1" applyAlignment="1">
      <alignment horizontal="center" vertical="center"/>
      <protection/>
    </xf>
    <xf numFmtId="177" fontId="0" fillId="7" borderId="28" xfId="20" applyNumberFormat="1" applyFill="1" applyBorder="1" applyAlignment="1">
      <alignment horizontal="center" vertical="center"/>
      <protection/>
    </xf>
    <xf numFmtId="176" fontId="0" fillId="7" borderId="12" xfId="20" applyNumberFormat="1" applyFill="1" applyBorder="1" applyAlignment="1">
      <alignment horizontal="center" vertical="center"/>
      <protection/>
    </xf>
    <xf numFmtId="176" fontId="0" fillId="7" borderId="13" xfId="20" applyNumberFormat="1" applyFill="1" applyBorder="1" applyAlignment="1">
      <alignment horizontal="center" vertical="center"/>
      <protection/>
    </xf>
    <xf numFmtId="176" fontId="0" fillId="7" borderId="16" xfId="20" applyNumberFormat="1" applyFill="1" applyBorder="1" applyAlignment="1">
      <alignment horizontal="right" vertical="center"/>
      <protection/>
    </xf>
    <xf numFmtId="176" fontId="0" fillId="7" borderId="0" xfId="20" applyNumberFormat="1" applyFill="1" applyBorder="1" applyAlignment="1">
      <alignment horizontal="right" vertical="center"/>
      <protection/>
    </xf>
    <xf numFmtId="176" fontId="0" fillId="7" borderId="16" xfId="20" applyNumberFormat="1" applyFill="1" applyBorder="1" applyAlignment="1">
      <alignment horizontal="center" vertical="center"/>
      <protection/>
    </xf>
    <xf numFmtId="176" fontId="0" fillId="7" borderId="15" xfId="20" applyNumberFormat="1" applyFill="1" applyBorder="1" applyAlignment="1">
      <alignment horizontal="right" vertical="center"/>
      <protection/>
    </xf>
    <xf numFmtId="176" fontId="0" fillId="7" borderId="7" xfId="20" applyNumberFormat="1" applyFill="1" applyBorder="1" applyAlignment="1">
      <alignment horizontal="center" vertical="center"/>
      <protection/>
    </xf>
    <xf numFmtId="179" fontId="0" fillId="7" borderId="16" xfId="20" applyNumberFormat="1" applyFill="1" applyBorder="1" applyAlignment="1">
      <alignment horizontal="center" vertical="center"/>
      <protection/>
    </xf>
    <xf numFmtId="177" fontId="0" fillId="0" borderId="28" xfId="20" applyNumberFormat="1" applyFill="1" applyBorder="1" applyAlignment="1">
      <alignment horizontal="center" vertical="center"/>
      <protection/>
    </xf>
    <xf numFmtId="176" fontId="0" fillId="0" borderId="13" xfId="20" applyNumberFormat="1" applyFill="1" applyBorder="1" applyAlignment="1">
      <alignment horizontal="center" vertical="center"/>
      <protection/>
    </xf>
    <xf numFmtId="176" fontId="0" fillId="0" borderId="16" xfId="20" applyNumberFormat="1" applyFill="1" applyBorder="1" applyAlignment="1">
      <alignment horizontal="right" vertical="center"/>
      <protection/>
    </xf>
    <xf numFmtId="176" fontId="0" fillId="7" borderId="13" xfId="20" applyNumberFormat="1" applyFill="1" applyBorder="1" applyAlignment="1">
      <alignment horizontal="right" vertical="center"/>
      <protection/>
    </xf>
    <xf numFmtId="176" fontId="0" fillId="0" borderId="12" xfId="20" applyNumberFormat="1" applyFill="1" applyBorder="1" applyAlignment="1" quotePrefix="1">
      <alignment horizontal="center" vertical="center"/>
      <protection/>
    </xf>
    <xf numFmtId="177" fontId="0" fillId="2" borderId="13" xfId="20" applyNumberFormat="1" applyFill="1" applyBorder="1" applyAlignment="1">
      <alignment horizontal="center" vertical="center"/>
      <protection/>
    </xf>
    <xf numFmtId="176" fontId="7" fillId="7" borderId="29" xfId="20" applyNumberFormat="1" applyFont="1" applyFill="1" applyBorder="1" applyAlignment="1">
      <alignment horizontal="center" vertical="center"/>
      <protection/>
    </xf>
    <xf numFmtId="177" fontId="0" fillId="7" borderId="30" xfId="20" applyNumberFormat="1" applyFill="1" applyBorder="1" applyAlignment="1">
      <alignment horizontal="center" vertical="center"/>
      <protection/>
    </xf>
    <xf numFmtId="177" fontId="0" fillId="7" borderId="31" xfId="20" applyNumberFormat="1" applyFill="1" applyBorder="1" applyAlignment="1">
      <alignment horizontal="center" vertical="center"/>
      <protection/>
    </xf>
    <xf numFmtId="176" fontId="0" fillId="7" borderId="32" xfId="20" applyNumberFormat="1" applyFill="1" applyBorder="1" applyAlignment="1" quotePrefix="1">
      <alignment horizontal="center" vertical="center"/>
      <protection/>
    </xf>
    <xf numFmtId="177" fontId="0" fillId="7" borderId="33" xfId="20" applyNumberFormat="1" applyFill="1" applyBorder="1" applyAlignment="1">
      <alignment horizontal="center" vertical="center"/>
      <protection/>
    </xf>
    <xf numFmtId="176" fontId="0" fillId="7" borderId="34" xfId="20" applyNumberFormat="1" applyFill="1" applyBorder="1" applyAlignment="1">
      <alignment horizontal="right" vertical="center"/>
      <protection/>
    </xf>
    <xf numFmtId="176" fontId="0" fillId="7" borderId="35" xfId="20" applyNumberFormat="1" applyFill="1" applyBorder="1" applyAlignment="1">
      <alignment horizontal="right" vertical="center"/>
      <protection/>
    </xf>
    <xf numFmtId="176" fontId="0" fillId="7" borderId="34" xfId="20" applyNumberFormat="1" applyFill="1" applyBorder="1" applyAlignment="1">
      <alignment horizontal="center" vertical="center"/>
      <protection/>
    </xf>
    <xf numFmtId="176" fontId="0" fillId="7" borderId="36" xfId="20" applyNumberFormat="1" applyFill="1" applyBorder="1" applyAlignment="1">
      <alignment horizontal="right" vertical="center"/>
      <protection/>
    </xf>
    <xf numFmtId="176" fontId="0" fillId="7" borderId="37" xfId="20" applyNumberFormat="1" applyFill="1" applyBorder="1" applyAlignment="1">
      <alignment horizontal="center" vertical="center"/>
      <protection/>
    </xf>
    <xf numFmtId="179" fontId="0" fillId="7" borderId="34" xfId="20" applyNumberFormat="1" applyFill="1" applyBorder="1" applyAlignment="1">
      <alignment horizontal="center" vertical="center"/>
      <protection/>
    </xf>
    <xf numFmtId="176" fontId="0" fillId="0" borderId="0" xfId="20" applyNumberFormat="1" applyFont="1" applyFill="1" applyBorder="1" applyAlignment="1">
      <alignment horizontal="right" vertical="center"/>
      <protection/>
    </xf>
    <xf numFmtId="176" fontId="7" fillId="7" borderId="17" xfId="20" applyNumberFormat="1" applyFont="1" applyFill="1" applyBorder="1" applyAlignment="1">
      <alignment horizontal="center" vertical="center"/>
      <protection/>
    </xf>
    <xf numFmtId="177" fontId="0" fillId="7" borderId="19" xfId="20" applyNumberFormat="1" applyFill="1" applyBorder="1" applyAlignment="1">
      <alignment horizontal="center" vertical="center"/>
      <protection/>
    </xf>
    <xf numFmtId="177" fontId="0" fillId="7" borderId="20" xfId="20" applyNumberFormat="1" applyFill="1" applyBorder="1" applyAlignment="1">
      <alignment horizontal="center" vertical="center"/>
      <protection/>
    </xf>
    <xf numFmtId="176" fontId="0" fillId="7" borderId="21" xfId="20" applyNumberFormat="1" applyFill="1" applyBorder="1" applyAlignment="1">
      <alignment horizontal="center" vertical="center"/>
      <protection/>
    </xf>
    <xf numFmtId="176" fontId="0" fillId="7" borderId="22" xfId="20" applyNumberFormat="1" applyFill="1" applyBorder="1" applyAlignment="1">
      <alignment horizontal="right" vertical="center"/>
      <protection/>
    </xf>
    <xf numFmtId="176" fontId="0" fillId="7" borderId="24" xfId="20" applyNumberFormat="1" applyFill="1" applyBorder="1" applyAlignment="1">
      <alignment horizontal="right" vertical="center"/>
      <protection/>
    </xf>
    <xf numFmtId="176" fontId="7" fillId="0" borderId="27" xfId="20" applyNumberFormat="1" applyFont="1" applyFill="1" applyBorder="1" applyAlignment="1">
      <alignment horizontal="center" vertical="center"/>
      <protection/>
    </xf>
    <xf numFmtId="176" fontId="7" fillId="7" borderId="27" xfId="20" applyNumberFormat="1" applyFont="1" applyFill="1" applyBorder="1" applyAlignment="1">
      <alignment horizontal="center" vertical="center"/>
      <protection/>
    </xf>
    <xf numFmtId="176" fontId="0" fillId="7" borderId="32" xfId="20" applyNumberFormat="1" applyFill="1" applyBorder="1" applyAlignment="1">
      <alignment horizontal="center" vertical="center"/>
      <protection/>
    </xf>
    <xf numFmtId="176" fontId="0" fillId="0" borderId="17" xfId="20" applyNumberFormat="1" applyFont="1" applyFill="1" applyBorder="1" applyAlignment="1">
      <alignment horizontal="center" vertical="center"/>
      <protection/>
    </xf>
    <xf numFmtId="177" fontId="0" fillId="0" borderId="18" xfId="20" applyNumberFormat="1" applyFill="1" applyBorder="1" applyAlignment="1">
      <alignment horizontal="center" vertical="center"/>
      <protection/>
    </xf>
    <xf numFmtId="177" fontId="0" fillId="0" borderId="19" xfId="20" applyNumberFormat="1" applyFont="1" applyFill="1" applyBorder="1" applyAlignment="1">
      <alignment horizontal="center" vertical="center"/>
      <protection/>
    </xf>
    <xf numFmtId="177" fontId="0" fillId="0" borderId="20" xfId="20" applyNumberFormat="1" applyFont="1" applyFill="1" applyBorder="1" applyAlignment="1">
      <alignment horizontal="center" vertical="center"/>
      <protection/>
    </xf>
    <xf numFmtId="176" fontId="0" fillId="0" borderId="21" xfId="20" applyNumberFormat="1" applyFont="1" applyFill="1" applyBorder="1" applyAlignment="1">
      <alignment horizontal="center" vertical="center"/>
      <protection/>
    </xf>
    <xf numFmtId="177" fontId="0" fillId="0" borderId="18" xfId="20" applyNumberFormat="1" applyFont="1" applyFill="1" applyBorder="1" applyAlignment="1">
      <alignment horizontal="center" vertical="center"/>
      <protection/>
    </xf>
    <xf numFmtId="176" fontId="0" fillId="0" borderId="22" xfId="20" applyNumberFormat="1" applyFont="1" applyFill="1" applyBorder="1" applyAlignment="1">
      <alignment horizontal="right" vertical="center"/>
      <protection/>
    </xf>
    <xf numFmtId="176" fontId="0" fillId="0" borderId="23" xfId="20" applyNumberFormat="1" applyFont="1" applyFill="1" applyBorder="1" applyAlignment="1">
      <alignment horizontal="right" vertical="center"/>
      <protection/>
    </xf>
    <xf numFmtId="176" fontId="0" fillId="0" borderId="24" xfId="20" applyNumberFormat="1" applyFont="1" applyFill="1" applyBorder="1" applyAlignment="1">
      <alignment horizontal="right" vertical="center"/>
      <protection/>
    </xf>
    <xf numFmtId="176" fontId="6" fillId="7" borderId="27" xfId="20" applyNumberFormat="1" applyFont="1" applyFill="1" applyBorder="1" applyAlignment="1">
      <alignment horizontal="center" vertical="center"/>
      <protection/>
    </xf>
    <xf numFmtId="177" fontId="6" fillId="7" borderId="9" xfId="20" applyNumberFormat="1" applyFont="1" applyFill="1" applyBorder="1" applyAlignment="1">
      <alignment horizontal="center" vertical="center"/>
      <protection/>
    </xf>
    <xf numFmtId="177" fontId="6" fillId="7" borderId="13" xfId="20" applyNumberFormat="1" applyFont="1" applyFill="1" applyBorder="1" applyAlignment="1">
      <alignment horizontal="center" vertical="center"/>
      <protection/>
    </xf>
    <xf numFmtId="177" fontId="6" fillId="7" borderId="28" xfId="20" applyNumberFormat="1" applyFont="1" applyFill="1" applyBorder="1" applyAlignment="1">
      <alignment horizontal="center" vertical="center"/>
      <protection/>
    </xf>
    <xf numFmtId="176" fontId="6" fillId="7" borderId="12" xfId="20" applyNumberFormat="1" applyFont="1" applyFill="1" applyBorder="1" applyAlignment="1">
      <alignment horizontal="center" vertical="center"/>
      <protection/>
    </xf>
    <xf numFmtId="176" fontId="6" fillId="7" borderId="16" xfId="20" applyNumberFormat="1" applyFont="1" applyFill="1" applyBorder="1" applyAlignment="1">
      <alignment horizontal="right" vertical="center"/>
      <protection/>
    </xf>
    <xf numFmtId="176" fontId="6" fillId="7" borderId="0" xfId="20" applyNumberFormat="1" applyFont="1" applyFill="1" applyBorder="1" applyAlignment="1">
      <alignment horizontal="right" vertical="center"/>
      <protection/>
    </xf>
    <xf numFmtId="176" fontId="6" fillId="7" borderId="15" xfId="20" applyNumberFormat="1" applyFont="1" applyFill="1" applyBorder="1" applyAlignment="1">
      <alignment horizontal="right" vertical="center"/>
      <protection/>
    </xf>
    <xf numFmtId="176" fontId="5" fillId="0" borderId="27" xfId="20" applyNumberFormat="1" applyFont="1" applyFill="1" applyBorder="1" applyAlignment="1">
      <alignment horizontal="center" vertical="center"/>
      <protection/>
    </xf>
    <xf numFmtId="177" fontId="5" fillId="0" borderId="9" xfId="20" applyNumberFormat="1" applyFont="1" applyFill="1" applyBorder="1" applyAlignment="1">
      <alignment horizontal="center" vertical="center"/>
      <protection/>
    </xf>
    <xf numFmtId="177" fontId="5" fillId="0" borderId="13" xfId="20" applyNumberFormat="1" applyFont="1" applyFill="1" applyBorder="1" applyAlignment="1">
      <alignment horizontal="center" vertical="center"/>
      <protection/>
    </xf>
    <xf numFmtId="177" fontId="5" fillId="0" borderId="28" xfId="20" applyNumberFormat="1" applyFont="1" applyFill="1" applyBorder="1" applyAlignment="1">
      <alignment horizontal="center" vertical="center"/>
      <protection/>
    </xf>
    <xf numFmtId="176" fontId="5" fillId="0" borderId="13" xfId="20" applyNumberFormat="1" applyFont="1" applyFill="1" applyBorder="1" applyAlignment="1">
      <alignment horizontal="center" vertical="center"/>
      <protection/>
    </xf>
    <xf numFmtId="176" fontId="5" fillId="0" borderId="16" xfId="20" applyNumberFormat="1" applyFont="1" applyFill="1" applyBorder="1" applyAlignment="1">
      <alignment horizontal="right" vertical="center"/>
      <protection/>
    </xf>
    <xf numFmtId="176" fontId="5" fillId="0" borderId="0" xfId="20" applyNumberFormat="1" applyFont="1" applyFill="1" applyBorder="1" applyAlignment="1">
      <alignment horizontal="right" vertical="center"/>
      <protection/>
    </xf>
    <xf numFmtId="176" fontId="5" fillId="0" borderId="15" xfId="20" applyNumberFormat="1" applyFont="1" applyFill="1" applyBorder="1" applyAlignment="1">
      <alignment horizontal="right" vertical="center"/>
      <protection/>
    </xf>
    <xf numFmtId="176" fontId="0" fillId="7" borderId="27" xfId="20" applyNumberFormat="1" applyFont="1" applyFill="1" applyBorder="1" applyAlignment="1">
      <alignment horizontal="center" vertical="center"/>
      <protection/>
    </xf>
    <xf numFmtId="177" fontId="0" fillId="7" borderId="28" xfId="20" applyNumberFormat="1" applyFont="1" applyFill="1" applyBorder="1" applyAlignment="1">
      <alignment horizontal="center" vertical="center"/>
      <protection/>
    </xf>
    <xf numFmtId="177" fontId="0" fillId="7" borderId="9" xfId="20" applyNumberFormat="1" applyFont="1" applyFill="1" applyBorder="1" applyAlignment="1">
      <alignment horizontal="center" vertical="center"/>
      <protection/>
    </xf>
    <xf numFmtId="176" fontId="0" fillId="7" borderId="13" xfId="20" applyNumberFormat="1" applyFont="1" applyFill="1" applyBorder="1" applyAlignment="1">
      <alignment horizontal="center" vertical="center"/>
      <protection/>
    </xf>
    <xf numFmtId="176" fontId="0" fillId="7" borderId="16" xfId="20" applyNumberFormat="1" applyFont="1" applyFill="1" applyBorder="1" applyAlignment="1">
      <alignment horizontal="right" vertical="center"/>
      <protection/>
    </xf>
    <xf numFmtId="176" fontId="0" fillId="7" borderId="0" xfId="20" applyNumberFormat="1" applyFont="1" applyFill="1" applyBorder="1" applyAlignment="1">
      <alignment horizontal="right" vertical="center"/>
      <protection/>
    </xf>
    <xf numFmtId="176" fontId="0" fillId="7" borderId="15" xfId="20" applyNumberFormat="1" applyFont="1" applyFill="1" applyBorder="1" applyAlignment="1">
      <alignment horizontal="right" vertical="center"/>
      <protection/>
    </xf>
    <xf numFmtId="176" fontId="0" fillId="7" borderId="29" xfId="20" applyNumberFormat="1" applyFill="1" applyBorder="1" applyAlignment="1">
      <alignment horizontal="center" vertical="center"/>
      <protection/>
    </xf>
    <xf numFmtId="176" fontId="7" fillId="0" borderId="17" xfId="20" applyNumberFormat="1" applyFont="1" applyFill="1" applyBorder="1" applyAlignment="1">
      <alignment horizontal="center" vertical="center"/>
      <protection/>
    </xf>
    <xf numFmtId="177" fontId="0" fillId="0" borderId="19" xfId="20" applyNumberFormat="1" applyFill="1" applyBorder="1" applyAlignment="1">
      <alignment horizontal="center" vertical="center"/>
      <protection/>
    </xf>
    <xf numFmtId="177" fontId="0" fillId="0" borderId="20" xfId="20" applyNumberFormat="1" applyFill="1" applyBorder="1" applyAlignment="1">
      <alignment horizontal="center" vertical="center"/>
      <protection/>
    </xf>
    <xf numFmtId="176" fontId="0" fillId="0" borderId="19" xfId="20" applyNumberFormat="1" applyFill="1" applyBorder="1" applyAlignment="1">
      <alignment horizontal="center" vertical="center"/>
      <protection/>
    </xf>
    <xf numFmtId="176" fontId="0" fillId="0" borderId="22" xfId="20" applyNumberFormat="1" applyFill="1" applyBorder="1" applyAlignment="1">
      <alignment horizontal="right" vertical="center"/>
      <protection/>
    </xf>
    <xf numFmtId="176" fontId="0" fillId="0" borderId="23" xfId="20" applyNumberFormat="1" applyFill="1" applyBorder="1" applyAlignment="1">
      <alignment horizontal="right" vertical="center"/>
      <protection/>
    </xf>
    <xf numFmtId="176" fontId="0" fillId="0" borderId="24" xfId="20" applyNumberFormat="1" applyFill="1" applyBorder="1" applyAlignment="1">
      <alignment horizontal="right" vertical="center"/>
      <protection/>
    </xf>
    <xf numFmtId="176" fontId="0" fillId="0" borderId="38" xfId="20" applyNumberFormat="1" applyFill="1" applyBorder="1" applyAlignment="1">
      <alignment horizontal="center" vertical="center"/>
      <protection/>
    </xf>
    <xf numFmtId="177" fontId="0" fillId="0" borderId="39" xfId="20" applyNumberFormat="1" applyFill="1" applyBorder="1" applyAlignment="1">
      <alignment horizontal="center" vertical="center"/>
      <protection/>
    </xf>
    <xf numFmtId="177" fontId="0" fillId="0" borderId="40" xfId="20" applyNumberFormat="1" applyFill="1" applyBorder="1" applyAlignment="1">
      <alignment horizontal="center" vertical="center"/>
      <protection/>
    </xf>
    <xf numFmtId="176" fontId="0" fillId="0" borderId="41" xfId="20" applyNumberFormat="1" applyFill="1" applyBorder="1" applyAlignment="1">
      <alignment horizontal="center" vertical="center"/>
      <protection/>
    </xf>
    <xf numFmtId="177" fontId="0" fillId="0" borderId="42" xfId="20" applyNumberFormat="1" applyFill="1" applyBorder="1" applyAlignment="1">
      <alignment horizontal="center" vertical="center"/>
      <protection/>
    </xf>
    <xf numFmtId="176" fontId="0" fillId="0" borderId="43" xfId="20" applyNumberFormat="1" applyFill="1" applyBorder="1" applyAlignment="1">
      <alignment horizontal="right" vertical="center"/>
      <protection/>
    </xf>
    <xf numFmtId="176" fontId="0" fillId="0" borderId="1" xfId="20" applyNumberFormat="1" applyFill="1" applyBorder="1" applyAlignment="1">
      <alignment horizontal="right" vertical="center"/>
      <protection/>
    </xf>
    <xf numFmtId="176" fontId="0" fillId="0" borderId="44" xfId="20" applyNumberFormat="1" applyFill="1" applyBorder="1" applyAlignment="1">
      <alignment horizontal="right" vertical="center"/>
      <protection/>
    </xf>
    <xf numFmtId="176" fontId="0" fillId="0" borderId="45" xfId="20" applyNumberFormat="1" applyBorder="1" applyAlignment="1">
      <alignment horizontal="center" vertical="center"/>
      <protection/>
    </xf>
    <xf numFmtId="176" fontId="7" fillId="0" borderId="46" xfId="20" applyNumberFormat="1" applyFont="1" applyFill="1" applyBorder="1" applyAlignment="1">
      <alignment horizontal="left" vertical="center"/>
      <protection/>
    </xf>
    <xf numFmtId="176" fontId="0" fillId="0" borderId="0" xfId="20" applyNumberFormat="1" applyFill="1" applyAlignment="1">
      <alignment horizontal="left" vertical="center"/>
      <protection/>
    </xf>
    <xf numFmtId="176" fontId="0" fillId="0" borderId="0" xfId="20" applyNumberFormat="1" applyFill="1" applyAlignment="1">
      <alignment horizontal="right" vertical="center"/>
      <protection/>
    </xf>
    <xf numFmtId="177" fontId="0" fillId="0" borderId="0" xfId="20" applyNumberFormat="1" applyFill="1" applyAlignment="1">
      <alignment horizontal="center" vertical="center"/>
      <protection/>
    </xf>
    <xf numFmtId="176" fontId="0" fillId="0" borderId="0" xfId="20" applyNumberFormat="1" applyAlignment="1">
      <alignment horizontal="center" vertical="center"/>
      <protection/>
    </xf>
    <xf numFmtId="177" fontId="0" fillId="0" borderId="0" xfId="20" applyNumberFormat="1" applyAlignment="1">
      <alignment horizontal="center" vertical="center"/>
      <protection/>
    </xf>
    <xf numFmtId="0" fontId="0" fillId="0" borderId="0" xfId="20">
      <alignment vertical="center"/>
      <protection/>
    </xf>
    <xf numFmtId="0" fontId="0" fillId="0" borderId="47" xfId="20" applyFont="1" applyFill="1" applyBorder="1" applyAlignment="1">
      <alignment horizontal="center"/>
      <protection/>
    </xf>
    <xf numFmtId="176" fontId="0" fillId="0" borderId="48" xfId="20" applyNumberFormat="1" applyFont="1" applyFill="1" applyBorder="1" applyAlignment="1">
      <alignment horizontal="center" vertical="center"/>
      <protection/>
    </xf>
    <xf numFmtId="176" fontId="0" fillId="0" borderId="49" xfId="20" applyNumberFormat="1" applyFont="1" applyFill="1" applyBorder="1" applyAlignment="1">
      <alignment horizontal="center" vertical="center"/>
      <protection/>
    </xf>
    <xf numFmtId="176" fontId="0" fillId="0" borderId="50" xfId="20" applyNumberFormat="1" applyFont="1" applyFill="1" applyBorder="1" applyAlignment="1">
      <alignment horizontal="center" vertical="center"/>
      <protection/>
    </xf>
    <xf numFmtId="176" fontId="0" fillId="0" borderId="51" xfId="20" applyNumberFormat="1" applyFont="1" applyFill="1" applyBorder="1" applyAlignment="1">
      <alignment horizontal="center" vertical="center"/>
      <protection/>
    </xf>
    <xf numFmtId="176" fontId="0" fillId="0" borderId="49" xfId="20" applyNumberFormat="1" applyFont="1" applyFill="1" applyBorder="1" applyAlignment="1">
      <alignment horizontal="right" vertical="center"/>
      <protection/>
    </xf>
    <xf numFmtId="176" fontId="0" fillId="0" borderId="52" xfId="20" applyNumberFormat="1" applyFont="1" applyFill="1" applyBorder="1" applyAlignment="1">
      <alignment horizontal="right" vertical="center"/>
      <protection/>
    </xf>
    <xf numFmtId="176" fontId="0" fillId="0" borderId="53" xfId="20" applyNumberFormat="1" applyFont="1" applyFill="1" applyBorder="1" applyAlignment="1">
      <alignment horizontal="center" vertical="center"/>
      <protection/>
    </xf>
    <xf numFmtId="176" fontId="0" fillId="0" borderId="54" xfId="20" applyNumberFormat="1" applyFont="1" applyFill="1" applyBorder="1" applyAlignment="1">
      <alignment horizontal="right" vertical="center"/>
      <protection/>
    </xf>
    <xf numFmtId="0" fontId="5" fillId="7" borderId="55" xfId="20" applyFont="1" applyFill="1" applyBorder="1" applyAlignment="1">
      <alignment horizontal="center"/>
      <protection/>
    </xf>
    <xf numFmtId="176" fontId="0" fillId="0" borderId="56" xfId="20" applyNumberFormat="1" applyFont="1" applyFill="1" applyBorder="1" applyAlignment="1">
      <alignment horizontal="center" vertical="center"/>
      <protection/>
    </xf>
    <xf numFmtId="176" fontId="0" fillId="0" borderId="57" xfId="20" applyNumberFormat="1" applyFont="1" applyFill="1" applyBorder="1" applyAlignment="1">
      <alignment horizontal="center" vertical="center"/>
      <protection/>
    </xf>
    <xf numFmtId="176" fontId="0" fillId="0" borderId="58" xfId="20" applyNumberFormat="1" applyFont="1" applyFill="1" applyBorder="1" applyAlignment="1">
      <alignment horizontal="center" vertical="center"/>
      <protection/>
    </xf>
    <xf numFmtId="176" fontId="0" fillId="0" borderId="59" xfId="20" applyNumberFormat="1" applyFont="1" applyFill="1" applyBorder="1" applyAlignment="1">
      <alignment horizontal="center" vertical="center"/>
      <protection/>
    </xf>
    <xf numFmtId="176" fontId="5" fillId="7" borderId="58" xfId="20" applyNumberFormat="1" applyFont="1" applyFill="1" applyBorder="1" applyAlignment="1">
      <alignment horizontal="center" vertical="center"/>
      <protection/>
    </xf>
    <xf numFmtId="176" fontId="5" fillId="7" borderId="59" xfId="20" applyNumberFormat="1" applyFont="1" applyFill="1" applyBorder="1" applyAlignment="1">
      <alignment horizontal="center" vertical="center"/>
      <protection/>
    </xf>
    <xf numFmtId="176" fontId="0" fillId="0" borderId="57" xfId="20" applyNumberFormat="1" applyFont="1" applyFill="1" applyBorder="1" applyAlignment="1">
      <alignment horizontal="right" vertical="center"/>
      <protection/>
    </xf>
    <xf numFmtId="176" fontId="0" fillId="0" borderId="60" xfId="20" applyNumberFormat="1" applyFont="1" applyFill="1" applyBorder="1" applyAlignment="1">
      <alignment horizontal="right" vertical="center"/>
      <protection/>
    </xf>
    <xf numFmtId="176" fontId="0" fillId="0" borderId="61" xfId="20" applyNumberFormat="1" applyFont="1" applyFill="1" applyBorder="1" applyAlignment="1">
      <alignment horizontal="center" vertical="center"/>
      <protection/>
    </xf>
    <xf numFmtId="176" fontId="0" fillId="0" borderId="62" xfId="20" applyNumberFormat="1" applyFont="1" applyFill="1" applyBorder="1" applyAlignment="1">
      <alignment horizontal="right" vertical="center"/>
      <protection/>
    </xf>
    <xf numFmtId="0" fontId="6" fillId="5" borderId="55" xfId="20" applyFont="1" applyFill="1" applyBorder="1" applyAlignment="1">
      <alignment horizontal="center"/>
      <protection/>
    </xf>
    <xf numFmtId="176" fontId="6" fillId="5" borderId="58" xfId="20" applyNumberFormat="1" applyFont="1" applyFill="1" applyBorder="1" applyAlignment="1">
      <alignment horizontal="center" vertical="center"/>
      <protection/>
    </xf>
    <xf numFmtId="176" fontId="6" fillId="5" borderId="59" xfId="20" applyNumberFormat="1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/>
      <protection/>
    </xf>
    <xf numFmtId="176" fontId="6" fillId="5" borderId="56" xfId="20" applyNumberFormat="1" applyFont="1" applyFill="1" applyBorder="1" applyAlignment="1">
      <alignment horizontal="center" vertical="center"/>
      <protection/>
    </xf>
    <xf numFmtId="176" fontId="6" fillId="5" borderId="57" xfId="20" applyNumberFormat="1" applyFont="1" applyFill="1" applyBorder="1" applyAlignment="1">
      <alignment horizontal="center" vertical="center"/>
      <protection/>
    </xf>
    <xf numFmtId="176" fontId="5" fillId="7" borderId="56" xfId="20" applyNumberFormat="1" applyFont="1" applyFill="1" applyBorder="1" applyAlignment="1">
      <alignment horizontal="center" vertical="center"/>
      <protection/>
    </xf>
    <xf numFmtId="176" fontId="5" fillId="7" borderId="57" xfId="20" applyNumberFormat="1" applyFont="1" applyFill="1" applyBorder="1" applyAlignment="1">
      <alignment horizontal="center" vertical="center"/>
      <protection/>
    </xf>
    <xf numFmtId="0" fontId="0" fillId="0" borderId="55" xfId="20" applyFont="1" applyFill="1" applyBorder="1" applyAlignment="1">
      <alignment horizontal="center"/>
      <protection/>
    </xf>
    <xf numFmtId="176" fontId="5" fillId="7" borderId="60" xfId="20" applyNumberFormat="1" applyFont="1" applyFill="1" applyBorder="1" applyAlignment="1">
      <alignment horizontal="right" vertical="center"/>
      <protection/>
    </xf>
    <xf numFmtId="176" fontId="5" fillId="7" borderId="61" xfId="20" applyNumberFormat="1" applyFont="1" applyFill="1" applyBorder="1" applyAlignment="1">
      <alignment horizontal="center" vertical="center"/>
      <protection/>
    </xf>
    <xf numFmtId="176" fontId="5" fillId="7" borderId="62" xfId="20" applyNumberFormat="1" applyFont="1" applyFill="1" applyBorder="1" applyAlignment="1">
      <alignment horizontal="right" vertical="center"/>
      <protection/>
    </xf>
    <xf numFmtId="0" fontId="0" fillId="0" borderId="59" xfId="20" applyFont="1" applyFill="1" applyBorder="1">
      <alignment vertical="center"/>
      <protection/>
    </xf>
    <xf numFmtId="176" fontId="6" fillId="0" borderId="58" xfId="20" applyNumberFormat="1" applyFont="1" applyFill="1" applyBorder="1" applyAlignment="1">
      <alignment horizontal="center" vertical="center"/>
      <protection/>
    </xf>
    <xf numFmtId="176" fontId="0" fillId="0" borderId="59" xfId="20" applyNumberFormat="1" applyFont="1" applyFill="1" applyBorder="1" applyAlignment="1" quotePrefix="1">
      <alignment horizontal="center" vertical="center"/>
      <protection/>
    </xf>
    <xf numFmtId="176" fontId="5" fillId="0" borderId="58" xfId="20" applyNumberFormat="1" applyFont="1" applyFill="1" applyBorder="1" applyAlignment="1">
      <alignment horizontal="center" vertical="center"/>
      <protection/>
    </xf>
    <xf numFmtId="176" fontId="5" fillId="7" borderId="57" xfId="20" applyNumberFormat="1" applyFont="1" applyFill="1" applyBorder="1" applyAlignment="1">
      <alignment horizontal="right" vertical="center"/>
      <protection/>
    </xf>
    <xf numFmtId="176" fontId="6" fillId="5" borderId="60" xfId="20" applyNumberFormat="1" applyFont="1" applyFill="1" applyBorder="1" applyAlignment="1">
      <alignment horizontal="right" vertical="center"/>
      <protection/>
    </xf>
    <xf numFmtId="176" fontId="4" fillId="0" borderId="58" xfId="20" applyNumberFormat="1" applyFont="1" applyFill="1" applyBorder="1" applyAlignment="1">
      <alignment horizontal="center" vertical="center"/>
      <protection/>
    </xf>
    <xf numFmtId="176" fontId="4" fillId="0" borderId="59" xfId="20" applyNumberFormat="1" applyFont="1" applyFill="1" applyBorder="1" applyAlignment="1">
      <alignment horizontal="center" vertical="center"/>
      <protection/>
    </xf>
    <xf numFmtId="176" fontId="6" fillId="5" borderId="57" xfId="20" applyNumberFormat="1" applyFont="1" applyFill="1" applyBorder="1" applyAlignment="1">
      <alignment horizontal="right" vertical="center"/>
      <protection/>
    </xf>
    <xf numFmtId="176" fontId="6" fillId="5" borderId="61" xfId="20" applyNumberFormat="1" applyFont="1" applyFill="1" applyBorder="1" applyAlignment="1">
      <alignment horizontal="center" vertical="center"/>
      <protection/>
    </xf>
    <xf numFmtId="176" fontId="6" fillId="5" borderId="62" xfId="20" applyNumberFormat="1" applyFont="1" applyFill="1" applyBorder="1" applyAlignment="1">
      <alignment horizontal="right" vertical="center"/>
      <protection/>
    </xf>
    <xf numFmtId="0" fontId="0" fillId="0" borderId="63" xfId="20" applyFont="1" applyFill="1" applyBorder="1" applyAlignment="1">
      <alignment horizontal="center"/>
      <protection/>
    </xf>
    <xf numFmtId="176" fontId="0" fillId="0" borderId="64" xfId="20" applyNumberFormat="1" applyFont="1" applyFill="1" applyBorder="1" applyAlignment="1">
      <alignment horizontal="center" vertical="center"/>
      <protection/>
    </xf>
    <xf numFmtId="176" fontId="0" fillId="0" borderId="65" xfId="20" applyNumberFormat="1" applyFont="1" applyFill="1" applyBorder="1" applyAlignment="1">
      <alignment horizontal="center" vertical="center"/>
      <protection/>
    </xf>
    <xf numFmtId="176" fontId="0" fillId="0" borderId="66" xfId="20" applyNumberFormat="1" applyFont="1" applyFill="1" applyBorder="1" applyAlignment="1">
      <alignment horizontal="center" vertical="center"/>
      <protection/>
    </xf>
    <xf numFmtId="176" fontId="0" fillId="0" borderId="67" xfId="20" applyNumberFormat="1" applyFont="1" applyFill="1" applyBorder="1" applyAlignment="1">
      <alignment horizontal="center" vertical="center"/>
      <protection/>
    </xf>
    <xf numFmtId="0" fontId="0" fillId="0" borderId="67" xfId="20" applyFont="1" applyFill="1" applyBorder="1">
      <alignment vertical="center"/>
      <protection/>
    </xf>
    <xf numFmtId="176" fontId="0" fillId="0" borderId="65" xfId="20" applyNumberFormat="1" applyFont="1" applyFill="1" applyBorder="1" applyAlignment="1">
      <alignment horizontal="right" vertical="center"/>
      <protection/>
    </xf>
    <xf numFmtId="176" fontId="0" fillId="0" borderId="68" xfId="20" applyNumberFormat="1" applyFont="1" applyFill="1" applyBorder="1" applyAlignment="1">
      <alignment horizontal="right" vertical="center"/>
      <protection/>
    </xf>
    <xf numFmtId="176" fontId="0" fillId="0" borderId="69" xfId="20" applyNumberFormat="1" applyFont="1" applyFill="1" applyBorder="1" applyAlignment="1">
      <alignment horizontal="center" vertical="center"/>
      <protection/>
    </xf>
    <xf numFmtId="176" fontId="0" fillId="0" borderId="70" xfId="20" applyNumberFormat="1" applyFont="1" applyFill="1" applyBorder="1" applyAlignment="1">
      <alignment horizontal="right" vertical="center"/>
      <protection/>
    </xf>
    <xf numFmtId="176" fontId="0" fillId="0" borderId="13" xfId="20" applyNumberFormat="1" applyFont="1" applyFill="1" applyBorder="1" applyAlignment="1" quotePrefix="1">
      <alignment horizontal="center" vertical="center"/>
      <protection/>
    </xf>
    <xf numFmtId="176" fontId="0" fillId="7" borderId="33" xfId="20" applyNumberFormat="1" applyFont="1" applyFill="1" applyBorder="1" applyAlignment="1">
      <alignment horizontal="center" vertical="center"/>
      <protection/>
    </xf>
    <xf numFmtId="176" fontId="0" fillId="7" borderId="13" xfId="20" applyNumberFormat="1" applyFont="1" applyFill="1" applyBorder="1" applyAlignment="1" quotePrefix="1">
      <alignment horizontal="center" vertical="center"/>
      <protection/>
    </xf>
    <xf numFmtId="176" fontId="0" fillId="0" borderId="40" xfId="20" applyNumberFormat="1" applyFont="1" applyFill="1" applyBorder="1" applyAlignment="1">
      <alignment horizontal="center" vertical="center"/>
      <protection/>
    </xf>
    <xf numFmtId="178" fontId="0" fillId="0" borderId="15" xfId="20" applyNumberFormat="1" applyFill="1" applyBorder="1" applyAlignment="1">
      <alignment horizontal="center" vertical="center"/>
      <protection/>
    </xf>
    <xf numFmtId="178" fontId="0" fillId="7" borderId="24" xfId="20" applyNumberFormat="1" applyFill="1" applyBorder="1" applyAlignment="1">
      <alignment horizontal="center" vertical="center"/>
      <protection/>
    </xf>
    <xf numFmtId="178" fontId="0" fillId="7" borderId="15" xfId="20" applyNumberFormat="1" applyFill="1" applyBorder="1" applyAlignment="1">
      <alignment horizontal="center" vertical="center"/>
      <protection/>
    </xf>
    <xf numFmtId="178" fontId="0" fillId="7" borderId="36" xfId="20" applyNumberFormat="1" applyFill="1" applyBorder="1" applyAlignment="1">
      <alignment horizontal="center" vertical="center"/>
      <protection/>
    </xf>
    <xf numFmtId="176" fontId="0" fillId="0" borderId="1" xfId="20" applyNumberFormat="1" applyFont="1" applyBorder="1" applyAlignment="1">
      <alignment horizontal="left" vertical="center"/>
      <protection/>
    </xf>
    <xf numFmtId="176" fontId="0" fillId="0" borderId="13" xfId="20" applyNumberFormat="1" applyFont="1" applyFill="1" applyBorder="1" applyAlignment="1">
      <alignment horizontal="center" vertical="center"/>
      <protection/>
    </xf>
    <xf numFmtId="176" fontId="0" fillId="0" borderId="10" xfId="20" applyNumberFormat="1" applyFill="1" applyBorder="1" applyAlignment="1">
      <alignment horizontal="right" vertical="center"/>
      <protection/>
    </xf>
    <xf numFmtId="176" fontId="0" fillId="7" borderId="19" xfId="20" applyNumberFormat="1" applyFont="1" applyFill="1" applyBorder="1" applyAlignment="1">
      <alignment horizontal="right" vertical="center"/>
      <protection/>
    </xf>
    <xf numFmtId="176" fontId="0" fillId="0" borderId="13" xfId="20" applyNumberFormat="1" applyFont="1" applyFill="1" applyBorder="1" applyAlignment="1">
      <alignment horizontal="right" vertical="center"/>
      <protection/>
    </xf>
    <xf numFmtId="176" fontId="0" fillId="7" borderId="33" xfId="20" applyNumberFormat="1" applyFill="1" applyBorder="1" applyAlignment="1">
      <alignment horizontal="right" vertical="center"/>
      <protection/>
    </xf>
    <xf numFmtId="176" fontId="0" fillId="7" borderId="19" xfId="20" applyNumberFormat="1" applyFill="1" applyBorder="1" applyAlignment="1">
      <alignment horizontal="right" vertical="center"/>
      <protection/>
    </xf>
    <xf numFmtId="176" fontId="0" fillId="0" borderId="19" xfId="20" applyNumberFormat="1" applyFont="1" applyFill="1" applyBorder="1" applyAlignment="1">
      <alignment horizontal="right" vertical="center"/>
      <protection/>
    </xf>
    <xf numFmtId="176" fontId="6" fillId="7" borderId="13" xfId="20" applyNumberFormat="1" applyFont="1" applyFill="1" applyBorder="1" applyAlignment="1">
      <alignment horizontal="right" vertical="center"/>
      <protection/>
    </xf>
    <xf numFmtId="176" fontId="5" fillId="0" borderId="13" xfId="20" applyNumberFormat="1" applyFont="1" applyFill="1" applyBorder="1" applyAlignment="1">
      <alignment horizontal="right" vertical="center"/>
      <protection/>
    </xf>
    <xf numFmtId="176" fontId="0" fillId="7" borderId="13" xfId="20" applyNumberFormat="1" applyFont="1" applyFill="1" applyBorder="1" applyAlignment="1">
      <alignment horizontal="right" vertical="center"/>
      <protection/>
    </xf>
    <xf numFmtId="176" fontId="0" fillId="0" borderId="19" xfId="20" applyNumberFormat="1" applyFill="1" applyBorder="1" applyAlignment="1">
      <alignment horizontal="right" vertical="center"/>
      <protection/>
    </xf>
    <xf numFmtId="176" fontId="0" fillId="0" borderId="40" xfId="20" applyNumberFormat="1" applyFill="1" applyBorder="1" applyAlignment="1">
      <alignment horizontal="right" vertical="center"/>
      <protection/>
    </xf>
    <xf numFmtId="176" fontId="0" fillId="7" borderId="23" xfId="20" applyNumberFormat="1" applyFill="1" applyBorder="1" applyAlignment="1">
      <alignment horizontal="right" vertical="center"/>
      <protection/>
    </xf>
    <xf numFmtId="176" fontId="0" fillId="7" borderId="13" xfId="20" applyNumberFormat="1" applyFont="1" applyFill="1" applyBorder="1" applyAlignment="1">
      <alignment vertical="center"/>
      <protection/>
    </xf>
    <xf numFmtId="176" fontId="0" fillId="7" borderId="19" xfId="20" applyNumberFormat="1" applyFont="1" applyFill="1" applyBorder="1" applyAlignment="1">
      <alignment vertical="center"/>
      <protection/>
    </xf>
    <xf numFmtId="176" fontId="0" fillId="0" borderId="13" xfId="20" applyNumberFormat="1" applyFont="1" applyFill="1" applyBorder="1" applyAlignment="1">
      <alignment vertical="center"/>
      <protection/>
    </xf>
    <xf numFmtId="176" fontId="0" fillId="7" borderId="13" xfId="20" applyNumberFormat="1" applyFill="1" applyBorder="1" applyAlignment="1">
      <alignment vertical="center"/>
      <protection/>
    </xf>
    <xf numFmtId="176" fontId="0" fillId="0" borderId="13" xfId="20" applyNumberFormat="1" applyFill="1" applyBorder="1" applyAlignment="1">
      <alignment vertical="center"/>
      <protection/>
    </xf>
    <xf numFmtId="176" fontId="0" fillId="7" borderId="33" xfId="20" applyNumberFormat="1" applyFill="1" applyBorder="1" applyAlignment="1">
      <alignment vertical="center"/>
      <protection/>
    </xf>
    <xf numFmtId="176" fontId="0" fillId="0" borderId="71" xfId="20" applyNumberFormat="1" applyFill="1" applyBorder="1" applyAlignment="1">
      <alignment horizontal="right" vertical="center"/>
      <protection/>
    </xf>
    <xf numFmtId="176" fontId="0" fillId="7" borderId="72" xfId="20" applyNumberFormat="1" applyFont="1" applyFill="1" applyBorder="1" applyAlignment="1">
      <alignment horizontal="right" vertical="center"/>
      <protection/>
    </xf>
    <xf numFmtId="176" fontId="0" fillId="0" borderId="73" xfId="20" applyNumberFormat="1" applyFill="1" applyBorder="1" applyAlignment="1">
      <alignment horizontal="right" vertical="center"/>
      <protection/>
    </xf>
    <xf numFmtId="176" fontId="0" fillId="7" borderId="74" xfId="20" applyNumberFormat="1" applyFill="1" applyBorder="1" applyAlignment="1">
      <alignment horizontal="right" vertical="center"/>
      <protection/>
    </xf>
    <xf numFmtId="176" fontId="0" fillId="0" borderId="74" xfId="20" applyNumberFormat="1" applyFill="1" applyBorder="1" applyAlignment="1">
      <alignment horizontal="right" vertical="center"/>
      <protection/>
    </xf>
    <xf numFmtId="176" fontId="0" fillId="7" borderId="73" xfId="20" applyNumberFormat="1" applyFill="1" applyBorder="1" applyAlignment="1">
      <alignment horizontal="right" vertical="center"/>
      <protection/>
    </xf>
    <xf numFmtId="176" fontId="0" fillId="7" borderId="75" xfId="20" applyNumberFormat="1" applyFill="1" applyBorder="1" applyAlignment="1">
      <alignment horizontal="right" vertical="center"/>
      <protection/>
    </xf>
    <xf numFmtId="176" fontId="0" fillId="7" borderId="72" xfId="20" applyNumberFormat="1" applyFill="1" applyBorder="1" applyAlignment="1">
      <alignment horizontal="right" vertical="center"/>
      <protection/>
    </xf>
    <xf numFmtId="176" fontId="0" fillId="7" borderId="76" xfId="20" applyNumberFormat="1" applyFill="1" applyBorder="1" applyAlignment="1">
      <alignment horizontal="right" vertical="center"/>
      <protection/>
    </xf>
    <xf numFmtId="176" fontId="0" fillId="0" borderId="72" xfId="20" applyNumberFormat="1" applyFont="1" applyFill="1" applyBorder="1" applyAlignment="1">
      <alignment horizontal="right" vertical="center"/>
      <protection/>
    </xf>
    <xf numFmtId="176" fontId="6" fillId="7" borderId="74" xfId="20" applyNumberFormat="1" applyFont="1" applyFill="1" applyBorder="1" applyAlignment="1">
      <alignment horizontal="right" vertical="center"/>
      <protection/>
    </xf>
    <xf numFmtId="176" fontId="5" fillId="0" borderId="74" xfId="20" applyNumberFormat="1" applyFont="1" applyFill="1" applyBorder="1" applyAlignment="1">
      <alignment horizontal="right" vertical="center"/>
      <protection/>
    </xf>
    <xf numFmtId="176" fontId="0" fillId="7" borderId="74" xfId="20" applyNumberFormat="1" applyFont="1" applyFill="1" applyBorder="1" applyAlignment="1">
      <alignment horizontal="right" vertical="center"/>
      <protection/>
    </xf>
    <xf numFmtId="176" fontId="0" fillId="0" borderId="72" xfId="20" applyNumberFormat="1" applyFill="1" applyBorder="1" applyAlignment="1">
      <alignment horizontal="right" vertical="center"/>
      <protection/>
    </xf>
    <xf numFmtId="176" fontId="0" fillId="0" borderId="77" xfId="20" applyNumberFormat="1" applyFill="1" applyBorder="1" applyAlignment="1">
      <alignment horizontal="right" vertical="center"/>
      <protection/>
    </xf>
    <xf numFmtId="176" fontId="0" fillId="0" borderId="78" xfId="20" applyNumberFormat="1" applyFill="1" applyBorder="1" applyAlignment="1">
      <alignment horizontal="right" vertical="center"/>
      <protection/>
    </xf>
    <xf numFmtId="176" fontId="0" fillId="0" borderId="12" xfId="20" applyNumberFormat="1" applyFill="1" applyBorder="1" applyAlignment="1">
      <alignment horizontal="right" vertical="center"/>
      <protection/>
    </xf>
    <xf numFmtId="176" fontId="5" fillId="0" borderId="12" xfId="20" applyNumberFormat="1" applyFont="1" applyFill="1" applyBorder="1" applyAlignment="1">
      <alignment horizontal="right" vertical="center"/>
      <protection/>
    </xf>
    <xf numFmtId="176" fontId="0" fillId="7" borderId="12" xfId="20" applyNumberFormat="1" applyFill="1" applyBorder="1" applyAlignment="1">
      <alignment horizontal="right" vertical="center"/>
      <protection/>
    </xf>
    <xf numFmtId="176" fontId="0" fillId="7" borderId="12" xfId="20" applyNumberFormat="1" applyFont="1" applyFill="1" applyBorder="1" applyAlignment="1">
      <alignment horizontal="right" vertical="center"/>
      <protection/>
    </xf>
    <xf numFmtId="176" fontId="0" fillId="7" borderId="32" xfId="20" applyNumberFormat="1" applyFill="1" applyBorder="1" applyAlignment="1">
      <alignment horizontal="right" vertical="center"/>
      <protection/>
    </xf>
    <xf numFmtId="176" fontId="0" fillId="0" borderId="21" xfId="20" applyNumberFormat="1" applyFill="1" applyBorder="1" applyAlignment="1">
      <alignment horizontal="right" vertical="center"/>
      <protection/>
    </xf>
    <xf numFmtId="176" fontId="0" fillId="0" borderId="7" xfId="20" applyNumberFormat="1" applyFill="1" applyBorder="1" applyAlignment="1">
      <alignment horizontal="right" vertical="center"/>
      <protection/>
    </xf>
    <xf numFmtId="179" fontId="0" fillId="0" borderId="16" xfId="20" applyNumberFormat="1" applyFill="1" applyBorder="1" applyAlignment="1">
      <alignment horizontal="right" vertical="center"/>
      <protection/>
    </xf>
    <xf numFmtId="178" fontId="0" fillId="0" borderId="15" xfId="20" applyNumberFormat="1" applyFill="1" applyBorder="1" applyAlignment="1">
      <alignment horizontal="right" vertical="center"/>
      <protection/>
    </xf>
    <xf numFmtId="176" fontId="0" fillId="7" borderId="25" xfId="20" applyNumberFormat="1" applyFill="1" applyBorder="1" applyAlignment="1">
      <alignment horizontal="right" vertical="center"/>
      <protection/>
    </xf>
    <xf numFmtId="179" fontId="0" fillId="7" borderId="22" xfId="20" applyNumberFormat="1" applyFill="1" applyBorder="1" applyAlignment="1">
      <alignment horizontal="right" vertical="center"/>
      <protection/>
    </xf>
    <xf numFmtId="178" fontId="0" fillId="7" borderId="24" xfId="20" applyNumberFormat="1" applyFill="1" applyBorder="1" applyAlignment="1">
      <alignment horizontal="right" vertical="center"/>
      <protection/>
    </xf>
    <xf numFmtId="176" fontId="0" fillId="7" borderId="7" xfId="20" applyNumberFormat="1" applyFill="1" applyBorder="1" applyAlignment="1">
      <alignment horizontal="right" vertical="center"/>
      <protection/>
    </xf>
    <xf numFmtId="179" fontId="0" fillId="7" borderId="16" xfId="20" applyNumberFormat="1" applyFill="1" applyBorder="1" applyAlignment="1">
      <alignment horizontal="right" vertical="center"/>
      <protection/>
    </xf>
    <xf numFmtId="178" fontId="0" fillId="7" borderId="15" xfId="20" applyNumberFormat="1" applyFill="1" applyBorder="1" applyAlignment="1">
      <alignment horizontal="right" vertical="center"/>
      <protection/>
    </xf>
    <xf numFmtId="176" fontId="0" fillId="7" borderId="37" xfId="20" applyNumberFormat="1" applyFill="1" applyBorder="1" applyAlignment="1">
      <alignment horizontal="right" vertical="center"/>
      <protection/>
    </xf>
    <xf numFmtId="179" fontId="0" fillId="7" borderId="34" xfId="20" applyNumberFormat="1" applyFill="1" applyBorder="1" applyAlignment="1">
      <alignment horizontal="right" vertical="center"/>
      <protection/>
    </xf>
    <xf numFmtId="178" fontId="0" fillId="7" borderId="36" xfId="20" applyNumberFormat="1" applyFill="1" applyBorder="1" applyAlignment="1">
      <alignment horizontal="right" vertical="center"/>
      <protection/>
    </xf>
    <xf numFmtId="176" fontId="0" fillId="0" borderId="25" xfId="20" applyNumberFormat="1" applyFill="1" applyBorder="1" applyAlignment="1">
      <alignment horizontal="right" vertical="center"/>
      <protection/>
    </xf>
    <xf numFmtId="179" fontId="0" fillId="0" borderId="22" xfId="20" applyNumberFormat="1" applyFill="1" applyBorder="1" applyAlignment="1">
      <alignment horizontal="right" vertical="center"/>
      <protection/>
    </xf>
    <xf numFmtId="178" fontId="0" fillId="0" borderId="24" xfId="20" applyNumberFormat="1" applyFill="1" applyBorder="1" applyAlignment="1">
      <alignment horizontal="right" vertical="center"/>
      <protection/>
    </xf>
    <xf numFmtId="176" fontId="6" fillId="7" borderId="7" xfId="20" applyNumberFormat="1" applyFont="1" applyFill="1" applyBorder="1" applyAlignment="1">
      <alignment horizontal="right" vertical="center"/>
      <protection/>
    </xf>
    <xf numFmtId="179" fontId="6" fillId="7" borderId="16" xfId="20" applyNumberFormat="1" applyFont="1" applyFill="1" applyBorder="1" applyAlignment="1">
      <alignment horizontal="right" vertical="center"/>
      <protection/>
    </xf>
    <xf numFmtId="178" fontId="6" fillId="7" borderId="15" xfId="20" applyNumberFormat="1" applyFont="1" applyFill="1" applyBorder="1" applyAlignment="1">
      <alignment horizontal="right" vertical="center"/>
      <protection/>
    </xf>
    <xf numFmtId="176" fontId="5" fillId="0" borderId="7" xfId="20" applyNumberFormat="1" applyFont="1" applyFill="1" applyBorder="1" applyAlignment="1">
      <alignment horizontal="right" vertical="center"/>
      <protection/>
    </xf>
    <xf numFmtId="179" fontId="5" fillId="0" borderId="16" xfId="20" applyNumberFormat="1" applyFont="1" applyFill="1" applyBorder="1" applyAlignment="1">
      <alignment horizontal="right" vertical="center"/>
      <protection/>
    </xf>
    <xf numFmtId="178" fontId="5" fillId="0" borderId="15" xfId="20" applyNumberFormat="1" applyFont="1" applyFill="1" applyBorder="1" applyAlignment="1">
      <alignment horizontal="right" vertical="center"/>
      <protection/>
    </xf>
    <xf numFmtId="176" fontId="0" fillId="0" borderId="79" xfId="20" applyNumberFormat="1" applyFill="1" applyBorder="1" applyAlignment="1">
      <alignment horizontal="right" vertical="center"/>
      <protection/>
    </xf>
    <xf numFmtId="179" fontId="0" fillId="0" borderId="43" xfId="20" applyNumberFormat="1" applyFill="1" applyBorder="1" applyAlignment="1">
      <alignment horizontal="right" vertical="center"/>
      <protection/>
    </xf>
    <xf numFmtId="178" fontId="0" fillId="0" borderId="44" xfId="20" applyNumberFormat="1" applyFill="1" applyBorder="1" applyAlignment="1">
      <alignment horizontal="right" vertical="center"/>
      <protection/>
    </xf>
    <xf numFmtId="176" fontId="0" fillId="4" borderId="80" xfId="20" applyNumberFormat="1" applyFill="1" applyBorder="1" applyAlignment="1">
      <alignment horizontal="center" vertical="center"/>
      <protection/>
    </xf>
    <xf numFmtId="176" fontId="0" fillId="4" borderId="81" xfId="20" applyNumberFormat="1" applyFill="1" applyBorder="1" applyAlignment="1">
      <alignment horizontal="center" vertical="center"/>
      <protection/>
    </xf>
    <xf numFmtId="176" fontId="0" fillId="0" borderId="82" xfId="20" applyNumberFormat="1" applyFill="1" applyBorder="1" applyAlignment="1">
      <alignment horizontal="center" vertical="center" wrapText="1"/>
      <protection/>
    </xf>
    <xf numFmtId="176" fontId="0" fillId="2" borderId="81" xfId="20" applyNumberFormat="1" applyFill="1" applyBorder="1" applyAlignment="1">
      <alignment horizontal="center" vertical="center"/>
      <protection/>
    </xf>
    <xf numFmtId="176" fontId="0" fillId="2" borderId="80" xfId="20" applyNumberFormat="1" applyFill="1" applyBorder="1" applyAlignment="1">
      <alignment horizontal="center" vertical="center"/>
      <protection/>
    </xf>
    <xf numFmtId="176" fontId="0" fillId="0" borderId="83" xfId="20" applyNumberFormat="1" applyFill="1" applyBorder="1" applyAlignment="1">
      <alignment horizontal="center" vertical="center"/>
      <protection/>
    </xf>
    <xf numFmtId="176" fontId="0" fillId="0" borderId="26" xfId="20" applyNumberFormat="1" applyFill="1" applyBorder="1" applyAlignment="1">
      <alignment horizontal="center" vertical="center"/>
      <protection/>
    </xf>
    <xf numFmtId="176" fontId="0" fillId="0" borderId="84" xfId="20" applyNumberFormat="1" applyFill="1" applyBorder="1" applyAlignment="1">
      <alignment horizontal="center" vertical="center"/>
      <protection/>
    </xf>
    <xf numFmtId="176" fontId="0" fillId="0" borderId="85" xfId="20" applyNumberFormat="1" applyFill="1" applyBorder="1" applyAlignment="1">
      <alignment horizontal="center" vertical="center"/>
      <protection/>
    </xf>
    <xf numFmtId="176" fontId="0" fillId="0" borderId="83" xfId="20" applyNumberFormat="1" applyFill="1" applyBorder="1" applyAlignment="1">
      <alignment horizontal="center" vertical="center" wrapText="1"/>
      <protection/>
    </xf>
    <xf numFmtId="176" fontId="0" fillId="0" borderId="26" xfId="20" applyNumberFormat="1" applyFill="1" applyBorder="1" applyAlignment="1">
      <alignment horizontal="center" vertical="center" wrapText="1"/>
      <protection/>
    </xf>
    <xf numFmtId="176" fontId="0" fillId="0" borderId="84" xfId="20" applyNumberFormat="1" applyFill="1" applyBorder="1" applyAlignment="1">
      <alignment horizontal="center" vertical="center" wrapText="1"/>
      <protection/>
    </xf>
    <xf numFmtId="176" fontId="0" fillId="0" borderId="86" xfId="20" applyNumberFormat="1" applyFill="1" applyBorder="1" applyAlignment="1">
      <alignment horizontal="center" vertical="center" wrapText="1"/>
      <protection/>
    </xf>
    <xf numFmtId="176" fontId="0" fillId="0" borderId="87" xfId="20" applyNumberFormat="1" applyFill="1" applyBorder="1" applyAlignment="1">
      <alignment horizontal="center" vertical="center" wrapText="1"/>
      <protection/>
    </xf>
    <xf numFmtId="176" fontId="0" fillId="5" borderId="81" xfId="20" applyNumberFormat="1" applyFill="1" applyBorder="1" applyAlignment="1">
      <alignment horizontal="center" vertical="center"/>
      <protection/>
    </xf>
    <xf numFmtId="176" fontId="0" fillId="5" borderId="80" xfId="20" applyNumberFormat="1" applyFill="1" applyBorder="1" applyAlignment="1">
      <alignment horizontal="center" vertical="center"/>
      <protection/>
    </xf>
    <xf numFmtId="176" fontId="3" fillId="0" borderId="0" xfId="20" applyNumberFormat="1" applyFont="1" applyAlignment="1">
      <alignment horizontal="center" vertical="center"/>
      <protection/>
    </xf>
    <xf numFmtId="176" fontId="0" fillId="0" borderId="88" xfId="20" applyNumberFormat="1" applyBorder="1" applyAlignment="1">
      <alignment horizontal="center" vertical="center"/>
      <protection/>
    </xf>
    <xf numFmtId="176" fontId="0" fillId="0" borderId="46" xfId="20" applyNumberFormat="1" applyBorder="1" applyAlignment="1">
      <alignment horizontal="center" vertical="center"/>
      <protection/>
    </xf>
    <xf numFmtId="176" fontId="0" fillId="0" borderId="7" xfId="20" applyNumberFormat="1" applyBorder="1" applyAlignment="1">
      <alignment horizontal="center" vertical="center"/>
      <protection/>
    </xf>
    <xf numFmtId="176" fontId="0" fillId="0" borderId="13" xfId="20" applyNumberFormat="1" applyBorder="1" applyAlignment="1">
      <alignment horizontal="center" vertical="center"/>
      <protection/>
    </xf>
    <xf numFmtId="176" fontId="0" fillId="0" borderId="89" xfId="20" applyNumberFormat="1" applyBorder="1" applyAlignment="1">
      <alignment horizontal="center" vertical="center"/>
      <protection/>
    </xf>
    <xf numFmtId="176" fontId="0" fillId="0" borderId="90" xfId="20" applyNumberFormat="1" applyBorder="1" applyAlignment="1">
      <alignment horizontal="center" vertical="center"/>
      <protection/>
    </xf>
    <xf numFmtId="176" fontId="0" fillId="0" borderId="91" xfId="20" applyNumberFormat="1" applyBorder="1" applyAlignment="1">
      <alignment horizontal="center" vertical="center"/>
      <protection/>
    </xf>
    <xf numFmtId="176" fontId="0" fillId="0" borderId="92" xfId="20" applyNumberFormat="1" applyBorder="1" applyAlignment="1">
      <alignment horizontal="center" vertical="center"/>
      <protection/>
    </xf>
    <xf numFmtId="176" fontId="0" fillId="0" borderId="93" xfId="20" applyNumberFormat="1" applyBorder="1" applyAlignment="1">
      <alignment horizontal="center" vertical="center"/>
      <protection/>
    </xf>
    <xf numFmtId="176" fontId="0" fillId="0" borderId="94" xfId="20" applyNumberFormat="1" applyBorder="1" applyAlignment="1">
      <alignment horizontal="center" vertical="center"/>
      <protection/>
    </xf>
    <xf numFmtId="176" fontId="0" fillId="0" borderId="16" xfId="20" applyNumberFormat="1" applyBorder="1" applyAlignment="1">
      <alignment horizontal="center" vertical="center"/>
      <protection/>
    </xf>
    <xf numFmtId="176" fontId="0" fillId="0" borderId="95" xfId="20" applyNumberFormat="1" applyBorder="1" applyAlignment="1">
      <alignment horizontal="center" vertical="center"/>
      <protection/>
    </xf>
    <xf numFmtId="176" fontId="0" fillId="0" borderId="94" xfId="20" applyNumberFormat="1" applyBorder="1" applyAlignment="1">
      <alignment horizontal="center" vertical="center" wrapText="1"/>
      <protection/>
    </xf>
    <xf numFmtId="176" fontId="0" fillId="0" borderId="16" xfId="20" applyNumberFormat="1" applyBorder="1" applyAlignment="1">
      <alignment horizontal="center" vertical="center" wrapText="1"/>
      <protection/>
    </xf>
    <xf numFmtId="176" fontId="0" fillId="0" borderId="95" xfId="20" applyNumberFormat="1" applyBorder="1" applyAlignment="1">
      <alignment horizontal="center" vertical="center" wrapText="1"/>
      <protection/>
    </xf>
    <xf numFmtId="176" fontId="0" fillId="2" borderId="94" xfId="20" applyNumberFormat="1" applyFill="1" applyBorder="1" applyAlignment="1">
      <alignment horizontal="center" vertical="center" wrapText="1"/>
      <protection/>
    </xf>
    <xf numFmtId="176" fontId="0" fillId="2" borderId="16" xfId="20" applyNumberFormat="1" applyFill="1" applyBorder="1" applyAlignment="1">
      <alignment horizontal="center" vertical="center" wrapText="1"/>
      <protection/>
    </xf>
    <xf numFmtId="176" fontId="0" fillId="2" borderId="95" xfId="20" applyNumberFormat="1" applyFill="1" applyBorder="1" applyAlignment="1">
      <alignment horizontal="center" vertical="center" wrapText="1"/>
      <protection/>
    </xf>
    <xf numFmtId="177" fontId="0" fillId="0" borderId="94" xfId="20" applyNumberFormat="1" applyBorder="1" applyAlignment="1">
      <alignment horizontal="center" vertical="center" wrapText="1"/>
      <protection/>
    </xf>
    <xf numFmtId="177" fontId="0" fillId="0" borderId="16" xfId="20" applyNumberFormat="1" applyBorder="1" applyAlignment="1">
      <alignment horizontal="center" vertical="center" wrapText="1"/>
      <protection/>
    </xf>
    <xf numFmtId="177" fontId="0" fillId="0" borderId="95" xfId="20" applyNumberFormat="1" applyBorder="1" applyAlignment="1">
      <alignment horizontal="center" vertical="center" wrapText="1"/>
      <protection/>
    </xf>
    <xf numFmtId="176" fontId="0" fillId="0" borderId="86" xfId="20" applyNumberFormat="1" applyBorder="1" applyAlignment="1">
      <alignment horizontal="center" vertical="center" wrapText="1"/>
      <protection/>
    </xf>
    <xf numFmtId="176" fontId="0" fillId="0" borderId="87" xfId="20" applyNumberFormat="1" applyBorder="1" applyAlignment="1">
      <alignment horizontal="center" vertical="center" wrapText="1"/>
      <protection/>
    </xf>
    <xf numFmtId="176" fontId="0" fillId="0" borderId="82" xfId="20" applyNumberFormat="1" applyBorder="1" applyAlignment="1">
      <alignment horizontal="center" vertical="center" wrapText="1"/>
      <protection/>
    </xf>
    <xf numFmtId="176" fontId="0" fillId="0" borderId="96" xfId="20" applyNumberFormat="1" applyFill="1" applyBorder="1" applyAlignment="1">
      <alignment horizontal="center" vertical="center" wrapText="1"/>
      <protection/>
    </xf>
    <xf numFmtId="176" fontId="0" fillId="0" borderId="27" xfId="20" applyNumberFormat="1" applyFill="1" applyBorder="1" applyAlignment="1">
      <alignment horizontal="center" vertical="center" wrapText="1"/>
      <protection/>
    </xf>
    <xf numFmtId="176" fontId="0" fillId="0" borderId="97" xfId="20" applyNumberFormat="1" applyFill="1" applyBorder="1" applyAlignment="1">
      <alignment horizontal="center" vertical="center" wrapText="1"/>
      <protection/>
    </xf>
    <xf numFmtId="176" fontId="0" fillId="3" borderId="81" xfId="20" applyNumberFormat="1" applyFill="1" applyBorder="1" applyAlignment="1">
      <alignment horizontal="center" vertical="center"/>
      <protection/>
    </xf>
    <xf numFmtId="176" fontId="0" fillId="3" borderId="80" xfId="20" applyNumberFormat="1" applyFill="1" applyBorder="1" applyAlignment="1">
      <alignment horizontal="center" vertical="center"/>
      <protection/>
    </xf>
    <xf numFmtId="176" fontId="0" fillId="0" borderId="94" xfId="20" applyNumberFormat="1" applyFont="1" applyFill="1" applyBorder="1" applyAlignment="1">
      <alignment horizontal="center" vertical="center" wrapText="1"/>
      <protection/>
    </xf>
    <xf numFmtId="176" fontId="0" fillId="0" borderId="16" xfId="20" applyNumberFormat="1" applyFill="1" applyBorder="1" applyAlignment="1">
      <alignment horizontal="center" vertical="center" wrapText="1"/>
      <protection/>
    </xf>
    <xf numFmtId="176" fontId="0" fillId="0" borderId="95" xfId="20" applyNumberFormat="1" applyFill="1" applyBorder="1" applyAlignment="1">
      <alignment horizontal="center" vertical="center" wrapText="1"/>
      <protection/>
    </xf>
    <xf numFmtId="176" fontId="0" fillId="6" borderId="94" xfId="20" applyNumberFormat="1" applyFont="1" applyFill="1" applyBorder="1" applyAlignment="1">
      <alignment horizontal="center" vertical="center" wrapText="1"/>
      <protection/>
    </xf>
    <xf numFmtId="176" fontId="0" fillId="6" borderId="16" xfId="20" applyNumberFormat="1" applyFont="1" applyFill="1" applyBorder="1" applyAlignment="1">
      <alignment horizontal="center" vertical="center" wrapText="1"/>
      <protection/>
    </xf>
    <xf numFmtId="176" fontId="0" fillId="6" borderId="95" xfId="20" applyNumberFormat="1" applyFont="1" applyFill="1" applyBorder="1" applyAlignment="1">
      <alignment horizontal="center" vertical="center" wrapText="1"/>
      <protection/>
    </xf>
    <xf numFmtId="176" fontId="0" fillId="6" borderId="81" xfId="20" applyNumberFormat="1" applyFill="1" applyBorder="1" applyAlignment="1">
      <alignment horizontal="center" vertical="center"/>
      <protection/>
    </xf>
    <xf numFmtId="176" fontId="0" fillId="6" borderId="80" xfId="20" applyNumberFormat="1" applyFill="1" applyBorder="1" applyAlignment="1">
      <alignment horizontal="center" vertical="center"/>
      <protection/>
    </xf>
    <xf numFmtId="0" fontId="0" fillId="0" borderId="98" xfId="20" applyFill="1" applyBorder="1" applyAlignment="1">
      <alignment horizontal="center" vertical="center"/>
      <protection/>
    </xf>
    <xf numFmtId="0" fontId="0" fillId="0" borderId="99" xfId="20" applyFill="1" applyBorder="1" applyAlignment="1">
      <alignment horizontal="center" vertical="center"/>
      <protection/>
    </xf>
    <xf numFmtId="0" fontId="0" fillId="0" borderId="100" xfId="20" applyFill="1" applyBorder="1" applyAlignment="1">
      <alignment horizontal="center" vertical="center"/>
      <protection/>
    </xf>
    <xf numFmtId="0" fontId="0" fillId="0" borderId="101" xfId="20" applyFill="1" applyBorder="1" applyAlignment="1">
      <alignment horizontal="center" vertical="center"/>
      <protection/>
    </xf>
    <xf numFmtId="0" fontId="0" fillId="0" borderId="102" xfId="20" applyFill="1" applyBorder="1" applyAlignment="1">
      <alignment horizontal="center" vertical="center"/>
      <protection/>
    </xf>
    <xf numFmtId="0" fontId="0" fillId="0" borderId="103" xfId="20" applyFill="1" applyBorder="1" applyAlignment="1">
      <alignment horizontal="center" vertical="center"/>
      <protection/>
    </xf>
    <xf numFmtId="0" fontId="0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="85" zoomScaleNormal="85" workbookViewId="0" topLeftCell="A1">
      <pane xSplit="4" ySplit="5" topLeftCell="P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88671875" defaultRowHeight="13.5"/>
  <cols>
    <col min="1" max="1" width="8.4453125" style="140" customWidth="1"/>
    <col min="2" max="2" width="13.4453125" style="140" bestFit="1" customWidth="1"/>
    <col min="3" max="3" width="10.99609375" style="140" customWidth="1"/>
    <col min="4" max="4" width="8.99609375" style="140" bestFit="1" customWidth="1"/>
    <col min="5" max="5" width="10.21484375" style="140" bestFit="1" customWidth="1"/>
    <col min="6" max="6" width="6.4453125" style="140" bestFit="1" customWidth="1"/>
    <col min="7" max="7" width="8.6640625" style="140" bestFit="1" customWidth="1"/>
    <col min="8" max="8" width="5.6640625" style="140" bestFit="1" customWidth="1"/>
    <col min="9" max="9" width="8.88671875" style="140" bestFit="1" customWidth="1"/>
    <col min="10" max="10" width="5.6640625" style="140" bestFit="1" customWidth="1"/>
    <col min="11" max="11" width="9.77734375" style="140" bestFit="1" customWidth="1"/>
    <col min="12" max="12" width="5.6640625" style="140" bestFit="1" customWidth="1"/>
    <col min="13" max="13" width="8.88671875" style="140" bestFit="1" customWidth="1"/>
    <col min="14" max="14" width="5.6640625" style="140" bestFit="1" customWidth="1"/>
    <col min="15" max="15" width="9.21484375" style="140" bestFit="1" customWidth="1"/>
    <col min="16" max="16" width="9.77734375" style="140" customWidth="1"/>
    <col min="17" max="17" width="11.21484375" style="140" customWidth="1"/>
    <col min="18" max="18" width="13.3359375" style="140" customWidth="1"/>
    <col min="19" max="19" width="7.77734375" style="140" bestFit="1" customWidth="1"/>
    <col min="20" max="20" width="7.5546875" style="141" bestFit="1" customWidth="1"/>
    <col min="21" max="21" width="7.77734375" style="140" bestFit="1" customWidth="1"/>
    <col min="22" max="22" width="9.21484375" style="1" bestFit="1" customWidth="1"/>
    <col min="23" max="23" width="7.88671875" style="1" bestFit="1" customWidth="1"/>
    <col min="24" max="24" width="8.3359375" style="1" customWidth="1"/>
    <col min="25" max="16384" width="8.88671875" style="1" customWidth="1"/>
  </cols>
  <sheetData>
    <row r="1" spans="1:24" ht="18.75">
      <c r="A1" s="286" t="s">
        <v>126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4.25" thickBot="1">
      <c r="A2" s="204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A3" s="287" t="s">
        <v>127</v>
      </c>
      <c r="B3" s="288"/>
      <c r="C3" s="293" t="s">
        <v>128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  <c r="O3" s="319" t="s">
        <v>185</v>
      </c>
      <c r="P3" s="319" t="s">
        <v>161</v>
      </c>
      <c r="Q3" s="296" t="s">
        <v>129</v>
      </c>
      <c r="R3" s="299" t="s">
        <v>130</v>
      </c>
      <c r="S3" s="302" t="s">
        <v>131</v>
      </c>
      <c r="T3" s="305" t="s">
        <v>132</v>
      </c>
      <c r="U3" s="308" t="s">
        <v>133</v>
      </c>
      <c r="V3" s="311" t="s">
        <v>134</v>
      </c>
      <c r="W3" s="316" t="s">
        <v>186</v>
      </c>
      <c r="X3" s="282" t="s">
        <v>135</v>
      </c>
    </row>
    <row r="4" spans="1:24" ht="13.5">
      <c r="A4" s="289"/>
      <c r="B4" s="290"/>
      <c r="C4" s="273" t="s">
        <v>136</v>
      </c>
      <c r="D4" s="274"/>
      <c r="E4" s="314" t="s">
        <v>137</v>
      </c>
      <c r="F4" s="315"/>
      <c r="G4" s="271" t="s">
        <v>138</v>
      </c>
      <c r="H4" s="270"/>
      <c r="I4" s="284" t="s">
        <v>139</v>
      </c>
      <c r="J4" s="285"/>
      <c r="K4" s="271" t="s">
        <v>140</v>
      </c>
      <c r="L4" s="270"/>
      <c r="M4" s="322" t="s">
        <v>141</v>
      </c>
      <c r="N4" s="323"/>
      <c r="O4" s="320"/>
      <c r="P4" s="320"/>
      <c r="Q4" s="297"/>
      <c r="R4" s="300"/>
      <c r="S4" s="303"/>
      <c r="T4" s="306"/>
      <c r="U4" s="309"/>
      <c r="V4" s="312"/>
      <c r="W4" s="317"/>
      <c r="X4" s="283"/>
    </row>
    <row r="5" spans="1:24" ht="14.25" thickBot="1">
      <c r="A5" s="291"/>
      <c r="B5" s="292"/>
      <c r="C5" s="3" t="s">
        <v>142</v>
      </c>
      <c r="D5" s="4" t="s">
        <v>143</v>
      </c>
      <c r="E5" s="5" t="s">
        <v>142</v>
      </c>
      <c r="F5" s="6" t="s">
        <v>144</v>
      </c>
      <c r="G5" s="7" t="s">
        <v>142</v>
      </c>
      <c r="H5" s="8" t="s">
        <v>144</v>
      </c>
      <c r="I5" s="9" t="s">
        <v>142</v>
      </c>
      <c r="J5" s="10" t="s">
        <v>144</v>
      </c>
      <c r="K5" s="7" t="s">
        <v>142</v>
      </c>
      <c r="L5" s="8" t="s">
        <v>144</v>
      </c>
      <c r="M5" s="11" t="s">
        <v>142</v>
      </c>
      <c r="N5" s="12" t="s">
        <v>144</v>
      </c>
      <c r="O5" s="321"/>
      <c r="P5" s="321"/>
      <c r="Q5" s="298"/>
      <c r="R5" s="301"/>
      <c r="S5" s="304"/>
      <c r="T5" s="307"/>
      <c r="U5" s="310"/>
      <c r="V5" s="313"/>
      <c r="W5" s="318"/>
      <c r="X5" s="272"/>
    </row>
    <row r="6" spans="1:24" ht="14.25" thickTop="1">
      <c r="A6" s="13"/>
      <c r="B6" s="14" t="s">
        <v>4</v>
      </c>
      <c r="C6" s="22">
        <f aca="true" t="shared" si="0" ref="C6:C66">SUM(E6,G6,I6,K6,M6)</f>
        <v>1498157</v>
      </c>
      <c r="D6" s="15">
        <f aca="true" t="shared" si="1" ref="D6:D37">SUM(C6*100/R6)</f>
        <v>0.4974952725219149</v>
      </c>
      <c r="E6" s="224">
        <v>593327</v>
      </c>
      <c r="F6" s="16">
        <f aca="true" t="shared" si="2" ref="F6:F66">SUM(E6/C6%)</f>
        <v>39.603793193904245</v>
      </c>
      <c r="G6" s="239">
        <v>341588</v>
      </c>
      <c r="H6" s="17">
        <f aca="true" t="shared" si="3" ref="H6:H66">SUM(G6/C6%)</f>
        <v>22.800547606158766</v>
      </c>
      <c r="I6" s="240">
        <v>186661</v>
      </c>
      <c r="J6" s="19">
        <f aca="true" t="shared" si="4" ref="J6:J66">SUM(I6/C6%)</f>
        <v>12.459375085521744</v>
      </c>
      <c r="K6" s="22">
        <v>336081</v>
      </c>
      <c r="L6" s="15">
        <f aca="true" t="shared" si="5" ref="L6:L66">SUM(K6/C6%)</f>
        <v>22.432962633422264</v>
      </c>
      <c r="M6" s="224">
        <v>40500</v>
      </c>
      <c r="N6" s="20">
        <f aca="true" t="shared" si="6" ref="N6:N66">SUM(M6/C6%)</f>
        <v>2.70332148099298</v>
      </c>
      <c r="O6" s="20"/>
      <c r="P6" s="218">
        <v>40500</v>
      </c>
      <c r="Q6" s="206">
        <v>1082718</v>
      </c>
      <c r="R6" s="21">
        <v>301139947</v>
      </c>
      <c r="S6" s="22">
        <v>6220</v>
      </c>
      <c r="T6" s="23">
        <f>SUM(S6*100000000/R6)</f>
        <v>2065.48485578368</v>
      </c>
      <c r="U6" s="24">
        <v>13700</v>
      </c>
      <c r="V6" s="13">
        <f aca="true" t="shared" si="7" ref="V6:V37">SUM(S6/C6)*1000000</f>
        <v>4151.767805376873</v>
      </c>
      <c r="W6" s="25">
        <f>SUM(S6*10/U6)</f>
        <v>4.54014598540146</v>
      </c>
      <c r="X6" s="200">
        <v>45723</v>
      </c>
    </row>
    <row r="7" spans="1:24" s="39" customFormat="1" ht="13.5">
      <c r="A7" s="275" t="s">
        <v>145</v>
      </c>
      <c r="B7" s="26" t="s">
        <v>44</v>
      </c>
      <c r="C7" s="34">
        <f t="shared" si="0"/>
        <v>64000</v>
      </c>
      <c r="D7" s="27">
        <f t="shared" si="1"/>
        <v>0.19167334453604135</v>
      </c>
      <c r="E7" s="225">
        <v>33300</v>
      </c>
      <c r="F7" s="28">
        <f t="shared" si="2"/>
        <v>52.03125</v>
      </c>
      <c r="G7" s="34">
        <v>11100</v>
      </c>
      <c r="H7" s="29">
        <f t="shared" si="3"/>
        <v>17.34375</v>
      </c>
      <c r="I7" s="30"/>
      <c r="J7" s="28">
        <f t="shared" si="4"/>
        <v>0</v>
      </c>
      <c r="K7" s="34">
        <v>19600</v>
      </c>
      <c r="L7" s="31">
        <f t="shared" si="5"/>
        <v>30.625</v>
      </c>
      <c r="M7" s="225"/>
      <c r="N7" s="28">
        <f t="shared" si="6"/>
        <v>0</v>
      </c>
      <c r="O7" s="32"/>
      <c r="P7" s="219"/>
      <c r="Q7" s="207">
        <v>65773</v>
      </c>
      <c r="R7" s="33">
        <v>33390141</v>
      </c>
      <c r="S7" s="34">
        <v>184</v>
      </c>
      <c r="T7" s="35">
        <f aca="true" t="shared" si="8" ref="T7:T66">SUM(S7*100000000/R7)</f>
        <v>551.0608655411189</v>
      </c>
      <c r="U7" s="36">
        <v>1568</v>
      </c>
      <c r="V7" s="37">
        <f t="shared" si="7"/>
        <v>2875</v>
      </c>
      <c r="W7" s="38">
        <f aca="true" t="shared" si="9" ref="W7:W66">SUM(S7*10/U7)</f>
        <v>1.1734693877551021</v>
      </c>
      <c r="X7" s="201">
        <v>46961</v>
      </c>
    </row>
    <row r="8" spans="1:24" ht="13.5">
      <c r="A8" s="276"/>
      <c r="B8" s="41" t="s">
        <v>66</v>
      </c>
      <c r="C8" s="77">
        <f t="shared" si="0"/>
        <v>29960</v>
      </c>
      <c r="D8" s="15">
        <f t="shared" si="1"/>
        <v>0.5479031184392442</v>
      </c>
      <c r="E8" s="226">
        <v>14240</v>
      </c>
      <c r="F8" s="42">
        <f t="shared" si="2"/>
        <v>47.530040053404534</v>
      </c>
      <c r="G8" s="22">
        <v>3650</v>
      </c>
      <c r="H8" s="42">
        <f t="shared" si="3"/>
        <v>12.182910547396528</v>
      </c>
      <c r="I8" s="18"/>
      <c r="J8" s="43">
        <f t="shared" si="4"/>
        <v>0</v>
      </c>
      <c r="K8" s="22">
        <v>3830</v>
      </c>
      <c r="L8" s="44">
        <f t="shared" si="5"/>
        <v>12.783711615487315</v>
      </c>
      <c r="M8" s="228">
        <v>8240</v>
      </c>
      <c r="N8" s="43">
        <f t="shared" si="6"/>
        <v>27.503337783711615</v>
      </c>
      <c r="O8" s="196" t="s">
        <v>165</v>
      </c>
      <c r="P8" s="220"/>
      <c r="Q8" s="208">
        <v>53700</v>
      </c>
      <c r="R8" s="46">
        <v>5468120</v>
      </c>
      <c r="S8" s="22">
        <v>43.2</v>
      </c>
      <c r="T8" s="47">
        <f t="shared" si="8"/>
        <v>790.0338690445711</v>
      </c>
      <c r="U8" s="24">
        <v>328</v>
      </c>
      <c r="V8" s="13">
        <f t="shared" si="7"/>
        <v>1441.9225634178906</v>
      </c>
      <c r="W8" s="25">
        <f t="shared" si="9"/>
        <v>1.3170731707317074</v>
      </c>
      <c r="X8" s="200">
        <v>59914</v>
      </c>
    </row>
    <row r="9" spans="1:24" ht="13.5">
      <c r="A9" s="276"/>
      <c r="B9" s="48" t="s">
        <v>22</v>
      </c>
      <c r="C9" s="55">
        <f t="shared" si="0"/>
        <v>254895</v>
      </c>
      <c r="D9" s="49">
        <f t="shared" si="1"/>
        <v>0.417286606182878</v>
      </c>
      <c r="E9" s="227">
        <v>133500</v>
      </c>
      <c r="F9" s="50">
        <f t="shared" si="2"/>
        <v>52.37450715000295</v>
      </c>
      <c r="G9" s="55">
        <v>43995</v>
      </c>
      <c r="H9" s="51">
        <f t="shared" si="3"/>
        <v>17.26004825516389</v>
      </c>
      <c r="I9" s="52"/>
      <c r="J9" s="50">
        <f t="shared" si="4"/>
        <v>0</v>
      </c>
      <c r="K9" s="55">
        <v>63600</v>
      </c>
      <c r="L9" s="49">
        <f t="shared" si="5"/>
        <v>24.951450597304774</v>
      </c>
      <c r="M9" s="227">
        <v>13800</v>
      </c>
      <c r="N9" s="50">
        <f t="shared" si="6"/>
        <v>5.413993997528395</v>
      </c>
      <c r="O9" s="53"/>
      <c r="P9" s="221">
        <v>199148</v>
      </c>
      <c r="Q9" s="63">
        <v>25350</v>
      </c>
      <c r="R9" s="54">
        <v>61083916</v>
      </c>
      <c r="S9" s="55">
        <v>517.1</v>
      </c>
      <c r="T9" s="56">
        <f t="shared" si="8"/>
        <v>846.5403560570675</v>
      </c>
      <c r="U9" s="57">
        <v>2660</v>
      </c>
      <c r="V9" s="58">
        <f t="shared" si="7"/>
        <v>2028.6784754506757</v>
      </c>
      <c r="W9" s="59">
        <f t="shared" si="9"/>
        <v>1.943984962406015</v>
      </c>
      <c r="X9" s="202">
        <v>43664</v>
      </c>
    </row>
    <row r="10" spans="1:24" ht="13.5">
      <c r="A10" s="276"/>
      <c r="B10" s="41" t="s">
        <v>21</v>
      </c>
      <c r="C10" s="22">
        <f t="shared" si="0"/>
        <v>245702</v>
      </c>
      <c r="D10" s="15">
        <f t="shared" si="1"/>
        <v>0.29817843463930943</v>
      </c>
      <c r="E10" s="228">
        <v>160794</v>
      </c>
      <c r="F10" s="19">
        <f t="shared" si="2"/>
        <v>65.44269073918812</v>
      </c>
      <c r="G10" s="22">
        <v>24328</v>
      </c>
      <c r="H10" s="60">
        <f t="shared" si="3"/>
        <v>9.90142530382333</v>
      </c>
      <c r="I10" s="18"/>
      <c r="J10" s="19">
        <f t="shared" si="4"/>
        <v>0</v>
      </c>
      <c r="K10" s="22">
        <v>60580</v>
      </c>
      <c r="L10" s="15">
        <f t="shared" si="5"/>
        <v>24.655883956988546</v>
      </c>
      <c r="M10" s="228"/>
      <c r="N10" s="19">
        <f t="shared" si="6"/>
        <v>0</v>
      </c>
      <c r="O10" s="45" t="s">
        <v>166</v>
      </c>
      <c r="P10" s="222"/>
      <c r="Q10" s="46">
        <v>161812</v>
      </c>
      <c r="R10" s="62">
        <v>82400996</v>
      </c>
      <c r="S10" s="22">
        <v>377.7</v>
      </c>
      <c r="T10" s="47">
        <f t="shared" si="8"/>
        <v>458.36824593722145</v>
      </c>
      <c r="U10" s="24">
        <v>3440</v>
      </c>
      <c r="V10" s="13">
        <f t="shared" si="7"/>
        <v>1537.2280241919073</v>
      </c>
      <c r="W10" s="25">
        <f t="shared" si="9"/>
        <v>1.0979651162790698</v>
      </c>
      <c r="X10" s="200">
        <v>41782</v>
      </c>
    </row>
    <row r="11" spans="1:24" ht="13.5">
      <c r="A11" s="276"/>
      <c r="B11" s="48" t="s">
        <v>30</v>
      </c>
      <c r="C11" s="55">
        <f t="shared" si="0"/>
        <v>156600</v>
      </c>
      <c r="D11" s="49">
        <f t="shared" si="1"/>
        <v>1.4626915579533153</v>
      </c>
      <c r="E11" s="229">
        <v>93500</v>
      </c>
      <c r="F11" s="51">
        <f t="shared" si="2"/>
        <v>59.70625798212005</v>
      </c>
      <c r="G11" s="55">
        <v>20000</v>
      </c>
      <c r="H11" s="51">
        <f t="shared" si="3"/>
        <v>12.77139208173691</v>
      </c>
      <c r="I11" s="52"/>
      <c r="J11" s="50">
        <f t="shared" si="4"/>
        <v>0</v>
      </c>
      <c r="K11" s="55">
        <v>31500</v>
      </c>
      <c r="L11" s="49">
        <f t="shared" si="5"/>
        <v>20.114942528735632</v>
      </c>
      <c r="M11" s="227">
        <v>11600</v>
      </c>
      <c r="N11" s="50">
        <f t="shared" si="6"/>
        <v>7.407407407407407</v>
      </c>
      <c r="O11" s="115" t="s">
        <v>167</v>
      </c>
      <c r="P11" s="221">
        <v>4000</v>
      </c>
      <c r="Q11" s="63">
        <v>251000</v>
      </c>
      <c r="R11" s="54">
        <v>10706290</v>
      </c>
      <c r="S11" s="55">
        <v>55.4</v>
      </c>
      <c r="T11" s="56">
        <f t="shared" si="8"/>
        <v>517.4528244611346</v>
      </c>
      <c r="U11" s="57">
        <v>376</v>
      </c>
      <c r="V11" s="58">
        <f t="shared" si="7"/>
        <v>353.76756066411235</v>
      </c>
      <c r="W11" s="59">
        <f t="shared" si="9"/>
        <v>1.4734042553191489</v>
      </c>
      <c r="X11" s="202">
        <v>35093</v>
      </c>
    </row>
    <row r="12" spans="1:24" ht="13.5">
      <c r="A12" s="276"/>
      <c r="B12" s="41" t="s">
        <v>26</v>
      </c>
      <c r="C12" s="22">
        <f t="shared" si="0"/>
        <v>186049</v>
      </c>
      <c r="D12" s="15">
        <f t="shared" si="1"/>
        <v>0.3199591633262813</v>
      </c>
      <c r="E12" s="226">
        <v>108000</v>
      </c>
      <c r="F12" s="60">
        <f t="shared" si="2"/>
        <v>58.04922359163446</v>
      </c>
      <c r="G12" s="22">
        <v>34000</v>
      </c>
      <c r="H12" s="60">
        <f t="shared" si="3"/>
        <v>18.274755575144184</v>
      </c>
      <c r="I12" s="18"/>
      <c r="J12" s="19">
        <f t="shared" si="4"/>
        <v>0</v>
      </c>
      <c r="K12" s="22">
        <v>44049</v>
      </c>
      <c r="L12" s="15">
        <f t="shared" si="5"/>
        <v>23.676020833221354</v>
      </c>
      <c r="M12" s="228"/>
      <c r="N12" s="19">
        <f t="shared" si="6"/>
        <v>0</v>
      </c>
      <c r="O12" s="45" t="s">
        <v>168</v>
      </c>
      <c r="P12" s="222">
        <v>254300</v>
      </c>
      <c r="Q12" s="46">
        <v>41867</v>
      </c>
      <c r="R12" s="62">
        <v>58147733</v>
      </c>
      <c r="S12" s="22">
        <v>177.7</v>
      </c>
      <c r="T12" s="47">
        <f t="shared" si="8"/>
        <v>305.60090794941226</v>
      </c>
      <c r="U12" s="24">
        <v>2220</v>
      </c>
      <c r="V12" s="13">
        <f t="shared" si="7"/>
        <v>955.1247252068003</v>
      </c>
      <c r="W12" s="25">
        <f t="shared" si="9"/>
        <v>0.8004504504504505</v>
      </c>
      <c r="X12" s="200">
        <v>38203</v>
      </c>
    </row>
    <row r="13" spans="1:24" ht="13.5">
      <c r="A13" s="276"/>
      <c r="B13" s="48" t="s">
        <v>61</v>
      </c>
      <c r="C13" s="55">
        <f t="shared" si="0"/>
        <v>38808</v>
      </c>
      <c r="D13" s="49">
        <f t="shared" si="1"/>
        <v>0.23419773305912098</v>
      </c>
      <c r="E13" s="229">
        <v>18266</v>
      </c>
      <c r="F13" s="51">
        <f t="shared" si="2"/>
        <v>47.067614924757784</v>
      </c>
      <c r="G13" s="55">
        <v>10401</v>
      </c>
      <c r="H13" s="51">
        <f t="shared" si="3"/>
        <v>26.801175015460732</v>
      </c>
      <c r="I13" s="52"/>
      <c r="J13" s="50">
        <f t="shared" si="4"/>
        <v>0</v>
      </c>
      <c r="K13" s="55">
        <v>10141</v>
      </c>
      <c r="L13" s="49">
        <f t="shared" si="5"/>
        <v>26.13121005978149</v>
      </c>
      <c r="M13" s="227"/>
      <c r="N13" s="50">
        <f t="shared" si="6"/>
        <v>0</v>
      </c>
      <c r="O13" s="53"/>
      <c r="P13" s="221">
        <v>6800</v>
      </c>
      <c r="Q13" s="63">
        <v>32200</v>
      </c>
      <c r="R13" s="63">
        <v>16570613</v>
      </c>
      <c r="S13" s="55">
        <v>116.1</v>
      </c>
      <c r="T13" s="56">
        <f t="shared" si="8"/>
        <v>700.6379305340122</v>
      </c>
      <c r="U13" s="57">
        <v>809</v>
      </c>
      <c r="V13" s="58">
        <f t="shared" si="7"/>
        <v>2991.65120593692</v>
      </c>
      <c r="W13" s="59">
        <f t="shared" si="9"/>
        <v>1.435105067985167</v>
      </c>
      <c r="X13" s="202">
        <v>48796</v>
      </c>
    </row>
    <row r="14" spans="1:24" ht="13.5">
      <c r="A14" s="276"/>
      <c r="B14" s="41" t="s">
        <v>65</v>
      </c>
      <c r="C14" s="22">
        <f t="shared" si="0"/>
        <v>15800</v>
      </c>
      <c r="D14" s="15">
        <f t="shared" si="1"/>
        <v>0.341405631810016</v>
      </c>
      <c r="E14" s="226">
        <v>6700</v>
      </c>
      <c r="F14" s="60">
        <f t="shared" si="2"/>
        <v>42.40506329113924</v>
      </c>
      <c r="G14" s="22">
        <v>4100</v>
      </c>
      <c r="H14" s="60">
        <f t="shared" si="3"/>
        <v>25.949367088607595</v>
      </c>
      <c r="I14" s="18"/>
      <c r="J14" s="19">
        <f t="shared" si="4"/>
        <v>0</v>
      </c>
      <c r="K14" s="22">
        <v>5000</v>
      </c>
      <c r="L14" s="15">
        <f t="shared" si="5"/>
        <v>31.645569620253166</v>
      </c>
      <c r="M14" s="228"/>
      <c r="N14" s="19">
        <f t="shared" si="6"/>
        <v>0</v>
      </c>
      <c r="O14" s="45" t="s">
        <v>167</v>
      </c>
      <c r="P14" s="222"/>
      <c r="Q14" s="46">
        <v>180300</v>
      </c>
      <c r="R14" s="46">
        <v>4627926</v>
      </c>
      <c r="S14" s="22">
        <v>57.6</v>
      </c>
      <c r="T14" s="47">
        <f t="shared" si="8"/>
        <v>1244.6179995099317</v>
      </c>
      <c r="U14" s="24">
        <v>422</v>
      </c>
      <c r="V14" s="13">
        <f t="shared" si="7"/>
        <v>3645.569620253165</v>
      </c>
      <c r="W14" s="25">
        <f>SUM(S14*10/U14)</f>
        <v>1.3649289099526067</v>
      </c>
      <c r="X14" s="200">
        <v>91265</v>
      </c>
    </row>
    <row r="15" spans="1:24" ht="13.5">
      <c r="A15" s="276"/>
      <c r="B15" s="48" t="s">
        <v>32</v>
      </c>
      <c r="C15" s="55">
        <f t="shared" si="0"/>
        <v>127266</v>
      </c>
      <c r="D15" s="49">
        <f t="shared" si="1"/>
        <v>0.33040449588546894</v>
      </c>
      <c r="E15" s="229">
        <v>79000</v>
      </c>
      <c r="F15" s="51">
        <f t="shared" si="2"/>
        <v>62.07470966322505</v>
      </c>
      <c r="G15" s="55">
        <v>11600</v>
      </c>
      <c r="H15" s="51">
        <f t="shared" si="3"/>
        <v>9.114767494853298</v>
      </c>
      <c r="I15" s="52"/>
      <c r="J15" s="50">
        <f t="shared" si="4"/>
        <v>0</v>
      </c>
      <c r="K15" s="55">
        <v>28466</v>
      </c>
      <c r="L15" s="49">
        <f t="shared" si="5"/>
        <v>22.367325130042587</v>
      </c>
      <c r="M15" s="227">
        <v>8200</v>
      </c>
      <c r="N15" s="50">
        <f t="shared" si="6"/>
        <v>6.443197711879056</v>
      </c>
      <c r="O15" s="115" t="s">
        <v>167</v>
      </c>
      <c r="P15" s="221">
        <v>21400</v>
      </c>
      <c r="Q15" s="63">
        <v>234000</v>
      </c>
      <c r="R15" s="54">
        <v>38518241</v>
      </c>
      <c r="S15" s="55">
        <v>76.9</v>
      </c>
      <c r="T15" s="56">
        <f t="shared" si="8"/>
        <v>199.64566917788383</v>
      </c>
      <c r="U15" s="57">
        <v>434</v>
      </c>
      <c r="V15" s="58">
        <f t="shared" si="7"/>
        <v>604.2462244432921</v>
      </c>
      <c r="W15" s="59">
        <f t="shared" si="9"/>
        <v>1.771889400921659</v>
      </c>
      <c r="X15" s="202">
        <v>11267</v>
      </c>
    </row>
    <row r="16" spans="1:24" ht="13.5">
      <c r="A16" s="276"/>
      <c r="B16" s="41" t="s">
        <v>63</v>
      </c>
      <c r="C16" s="22">
        <f t="shared" si="0"/>
        <v>42910</v>
      </c>
      <c r="D16" s="15">
        <f t="shared" si="1"/>
        <v>0.40318200900587026</v>
      </c>
      <c r="E16" s="226">
        <v>26700</v>
      </c>
      <c r="F16" s="60">
        <f t="shared" si="2"/>
        <v>62.223257981822414</v>
      </c>
      <c r="G16" s="22">
        <v>9110</v>
      </c>
      <c r="H16" s="60">
        <f t="shared" si="3"/>
        <v>21.23048240503379</v>
      </c>
      <c r="I16" s="18"/>
      <c r="J16" s="19">
        <f t="shared" si="4"/>
        <v>0</v>
      </c>
      <c r="K16" s="22">
        <v>7100</v>
      </c>
      <c r="L16" s="15">
        <f t="shared" si="5"/>
        <v>16.54625961314379</v>
      </c>
      <c r="M16" s="228"/>
      <c r="N16" s="19">
        <f t="shared" si="6"/>
        <v>0</v>
      </c>
      <c r="O16" s="61"/>
      <c r="P16" s="222">
        <v>47700</v>
      </c>
      <c r="Q16" s="46">
        <v>210900</v>
      </c>
      <c r="R16" s="46">
        <v>10642836</v>
      </c>
      <c r="S16" s="22">
        <v>26.9</v>
      </c>
      <c r="T16" s="47">
        <f t="shared" si="8"/>
        <v>252.7521799640622</v>
      </c>
      <c r="U16" s="24">
        <v>230</v>
      </c>
      <c r="V16" s="13">
        <f t="shared" si="7"/>
        <v>626.8934980191096</v>
      </c>
      <c r="W16" s="25">
        <f t="shared" si="9"/>
        <v>1.1695652173913043</v>
      </c>
      <c r="X16" s="200">
        <v>21611</v>
      </c>
    </row>
    <row r="17" spans="1:24" ht="13.5">
      <c r="A17" s="276"/>
      <c r="B17" s="48" t="s">
        <v>58</v>
      </c>
      <c r="C17" s="55">
        <f t="shared" si="0"/>
        <v>149150</v>
      </c>
      <c r="D17" s="49">
        <f t="shared" si="1"/>
        <v>0.36874331413239225</v>
      </c>
      <c r="E17" s="229">
        <v>95600</v>
      </c>
      <c r="F17" s="51">
        <f t="shared" si="2"/>
        <v>64.09654710023466</v>
      </c>
      <c r="G17" s="55">
        <v>23200</v>
      </c>
      <c r="H17" s="51">
        <f t="shared" si="3"/>
        <v>15.554810593362387</v>
      </c>
      <c r="I17" s="52"/>
      <c r="J17" s="50">
        <f t="shared" si="4"/>
        <v>0</v>
      </c>
      <c r="K17" s="55">
        <v>20900</v>
      </c>
      <c r="L17" s="49">
        <f t="shared" si="5"/>
        <v>14.012738853503185</v>
      </c>
      <c r="M17" s="227">
        <v>9450</v>
      </c>
      <c r="N17" s="50">
        <f t="shared" si="6"/>
        <v>6.335903452899766</v>
      </c>
      <c r="O17" s="53"/>
      <c r="P17" s="221">
        <v>73360</v>
      </c>
      <c r="Q17" s="63">
        <v>319000</v>
      </c>
      <c r="R17" s="63">
        <v>40448191</v>
      </c>
      <c r="S17" s="55">
        <v>109.9</v>
      </c>
      <c r="T17" s="56">
        <f t="shared" si="8"/>
        <v>271.70559988702587</v>
      </c>
      <c r="U17" s="57">
        <v>1500</v>
      </c>
      <c r="V17" s="58">
        <f t="shared" si="7"/>
        <v>736.8421052631579</v>
      </c>
      <c r="W17" s="59">
        <f t="shared" si="9"/>
        <v>0.7326666666666667</v>
      </c>
      <c r="X17" s="202">
        <v>37226</v>
      </c>
    </row>
    <row r="18" spans="1:24" ht="13.5">
      <c r="A18" s="276"/>
      <c r="B18" s="41" t="s">
        <v>64</v>
      </c>
      <c r="C18" s="22">
        <f t="shared" si="0"/>
        <v>24000</v>
      </c>
      <c r="D18" s="15">
        <f t="shared" si="1"/>
        <v>0.26574871156166346</v>
      </c>
      <c r="E18" s="226">
        <v>10200</v>
      </c>
      <c r="F18" s="60">
        <f t="shared" si="2"/>
        <v>42.5</v>
      </c>
      <c r="G18" s="22">
        <v>7900</v>
      </c>
      <c r="H18" s="60">
        <f t="shared" si="3"/>
        <v>32.916666666666664</v>
      </c>
      <c r="I18" s="18"/>
      <c r="J18" s="19">
        <f t="shared" si="4"/>
        <v>0</v>
      </c>
      <c r="K18" s="22">
        <v>5900</v>
      </c>
      <c r="L18" s="15">
        <f t="shared" si="5"/>
        <v>24.583333333333332</v>
      </c>
      <c r="M18" s="228"/>
      <c r="N18" s="19">
        <f t="shared" si="6"/>
        <v>0</v>
      </c>
      <c r="O18" s="45" t="s">
        <v>170</v>
      </c>
      <c r="P18" s="222">
        <v>600</v>
      </c>
      <c r="Q18" s="46">
        <v>262000</v>
      </c>
      <c r="R18" s="46">
        <v>9031088</v>
      </c>
      <c r="S18" s="22">
        <v>73</v>
      </c>
      <c r="T18" s="47">
        <f t="shared" si="8"/>
        <v>808.3189976667263</v>
      </c>
      <c r="U18" s="24">
        <v>453</v>
      </c>
      <c r="V18" s="13">
        <f t="shared" si="7"/>
        <v>3041.6666666666665</v>
      </c>
      <c r="W18" s="25">
        <f t="shared" si="9"/>
        <v>1.6114790286975718</v>
      </c>
      <c r="X18" s="200">
        <v>50173</v>
      </c>
    </row>
    <row r="19" spans="1:24" ht="13.5">
      <c r="A19" s="276"/>
      <c r="B19" s="48" t="s">
        <v>11</v>
      </c>
      <c r="C19" s="55">
        <f t="shared" si="0"/>
        <v>510600</v>
      </c>
      <c r="D19" s="49">
        <f t="shared" si="1"/>
        <v>0.7175515858248401</v>
      </c>
      <c r="E19" s="229">
        <v>402000</v>
      </c>
      <c r="F19" s="51">
        <f t="shared" si="2"/>
        <v>78.73090481786134</v>
      </c>
      <c r="G19" s="55">
        <v>48600</v>
      </c>
      <c r="H19" s="51">
        <f t="shared" si="3"/>
        <v>9.518213866039954</v>
      </c>
      <c r="I19" s="52"/>
      <c r="J19" s="50">
        <f t="shared" si="4"/>
        <v>0</v>
      </c>
      <c r="K19" s="55">
        <v>60000</v>
      </c>
      <c r="L19" s="49">
        <f t="shared" si="5"/>
        <v>11.750881316098708</v>
      </c>
      <c r="M19" s="227"/>
      <c r="N19" s="50">
        <f t="shared" si="6"/>
        <v>0</v>
      </c>
      <c r="O19" s="115" t="s">
        <v>169</v>
      </c>
      <c r="P19" s="221">
        <v>102200</v>
      </c>
      <c r="Q19" s="63">
        <v>378700</v>
      </c>
      <c r="R19" s="54">
        <v>71158647</v>
      </c>
      <c r="S19" s="55">
        <v>108.8</v>
      </c>
      <c r="T19" s="56">
        <f t="shared" si="8"/>
        <v>152.89779188747082</v>
      </c>
      <c r="U19" s="57">
        <v>549</v>
      </c>
      <c r="V19" s="58">
        <f t="shared" si="7"/>
        <v>213.08264786525655</v>
      </c>
      <c r="W19" s="59">
        <f>SUM(S19*10/U19)</f>
        <v>1.981785063752277</v>
      </c>
      <c r="X19" s="202">
        <v>7711</v>
      </c>
    </row>
    <row r="20" spans="1:24" ht="13.5">
      <c r="A20" s="276"/>
      <c r="B20" s="41" t="s">
        <v>24</v>
      </c>
      <c r="C20" s="22">
        <f t="shared" si="0"/>
        <v>180527</v>
      </c>
      <c r="D20" s="15">
        <f t="shared" si="1"/>
        <v>0.2970354960107929</v>
      </c>
      <c r="E20" s="226">
        <v>99707</v>
      </c>
      <c r="F20" s="60">
        <f t="shared" si="2"/>
        <v>55.23107346823467</v>
      </c>
      <c r="G20" s="22">
        <v>38900</v>
      </c>
      <c r="H20" s="60">
        <f t="shared" si="3"/>
        <v>21.548023287375297</v>
      </c>
      <c r="I20" s="64"/>
      <c r="J20" s="65">
        <v>0</v>
      </c>
      <c r="K20" s="22">
        <v>41920</v>
      </c>
      <c r="L20" s="15">
        <f t="shared" si="5"/>
        <v>23.220903244390037</v>
      </c>
      <c r="M20" s="228"/>
      <c r="N20" s="19">
        <f t="shared" si="6"/>
        <v>0</v>
      </c>
      <c r="O20" s="61"/>
      <c r="P20" s="222"/>
      <c r="Q20" s="46">
        <v>199280</v>
      </c>
      <c r="R20" s="62">
        <v>60776238</v>
      </c>
      <c r="S20" s="22">
        <v>611</v>
      </c>
      <c r="T20" s="47">
        <f t="shared" si="8"/>
        <v>1005.3271148503795</v>
      </c>
      <c r="U20" s="24">
        <v>2810</v>
      </c>
      <c r="V20" s="13">
        <f t="shared" si="7"/>
        <v>3384.535277271544</v>
      </c>
      <c r="W20" s="25">
        <f t="shared" si="9"/>
        <v>2.1743772241992882</v>
      </c>
      <c r="X20" s="200">
        <v>46239</v>
      </c>
    </row>
    <row r="21" spans="1:24" ht="13.5">
      <c r="A21" s="277"/>
      <c r="B21" s="66" t="s">
        <v>77</v>
      </c>
      <c r="C21" s="72">
        <f t="shared" si="0"/>
        <v>129925</v>
      </c>
      <c r="D21" s="67">
        <f t="shared" si="1"/>
        <v>0.2806163871503548</v>
      </c>
      <c r="E21" s="230">
        <v>70753</v>
      </c>
      <c r="F21" s="68">
        <f t="shared" si="2"/>
        <v>54.456802001154514</v>
      </c>
      <c r="G21" s="72">
        <v>13932</v>
      </c>
      <c r="H21" s="68">
        <f t="shared" si="3"/>
        <v>10.723109486242063</v>
      </c>
      <c r="I21" s="69"/>
      <c r="J21" s="70">
        <f t="shared" si="4"/>
        <v>0</v>
      </c>
      <c r="K21" s="72">
        <v>45240</v>
      </c>
      <c r="L21" s="67">
        <f t="shared" si="5"/>
        <v>34.82008851260343</v>
      </c>
      <c r="M21" s="232"/>
      <c r="N21" s="70"/>
      <c r="O21" s="197" t="s">
        <v>171</v>
      </c>
      <c r="P21" s="223">
        <v>84900</v>
      </c>
      <c r="Q21" s="209">
        <v>1000000</v>
      </c>
      <c r="R21" s="71">
        <v>46299862</v>
      </c>
      <c r="S21" s="72">
        <v>18.1</v>
      </c>
      <c r="T21" s="73">
        <f t="shared" si="8"/>
        <v>39.09298908925474</v>
      </c>
      <c r="U21" s="74">
        <v>124</v>
      </c>
      <c r="V21" s="75">
        <f t="shared" si="7"/>
        <v>139.31114104290938</v>
      </c>
      <c r="W21" s="76">
        <f t="shared" si="9"/>
        <v>1.4596774193548387</v>
      </c>
      <c r="X21" s="203">
        <v>2679</v>
      </c>
    </row>
    <row r="22" spans="1:24" ht="13.5">
      <c r="A22" s="40"/>
      <c r="B22" s="41" t="s">
        <v>7</v>
      </c>
      <c r="C22" s="22">
        <f t="shared" si="0"/>
        <v>1027000</v>
      </c>
      <c r="D22" s="15">
        <f t="shared" si="1"/>
        <v>0.7264226410956088</v>
      </c>
      <c r="E22" s="228">
        <v>395000</v>
      </c>
      <c r="F22" s="19">
        <f t="shared" si="2"/>
        <v>38.46153846153846</v>
      </c>
      <c r="G22" s="22">
        <v>142000</v>
      </c>
      <c r="H22" s="60">
        <f t="shared" si="3"/>
        <v>13.82667964946446</v>
      </c>
      <c r="I22" s="18"/>
      <c r="J22" s="19">
        <f t="shared" si="4"/>
        <v>0</v>
      </c>
      <c r="K22" s="22">
        <v>160000</v>
      </c>
      <c r="L22" s="15">
        <f t="shared" si="5"/>
        <v>15.57935735150925</v>
      </c>
      <c r="M22" s="228">
        <v>330000</v>
      </c>
      <c r="N22" s="19">
        <f t="shared" si="6"/>
        <v>32.13242453748783</v>
      </c>
      <c r="O22" s="61"/>
      <c r="P22" s="46">
        <v>418000</v>
      </c>
      <c r="Q22" s="46">
        <v>20000000</v>
      </c>
      <c r="R22" s="62">
        <v>141377752</v>
      </c>
      <c r="S22" s="77">
        <v>329.9</v>
      </c>
      <c r="T22" s="62">
        <f t="shared" si="8"/>
        <v>233.34647448631094</v>
      </c>
      <c r="U22" s="24">
        <v>2000</v>
      </c>
      <c r="V22" s="246">
        <f t="shared" si="7"/>
        <v>321.2268743914313</v>
      </c>
      <c r="W22" s="247">
        <f t="shared" si="9"/>
        <v>1.6495</v>
      </c>
      <c r="X22" s="248">
        <v>14189</v>
      </c>
    </row>
    <row r="23" spans="1:24" ht="13.5">
      <c r="A23" s="279" t="s">
        <v>146</v>
      </c>
      <c r="B23" s="78" t="s">
        <v>78</v>
      </c>
      <c r="C23" s="217">
        <f t="shared" si="0"/>
        <v>147000</v>
      </c>
      <c r="D23" s="27">
        <f t="shared" si="1"/>
        <v>0.4410015523254642</v>
      </c>
      <c r="E23" s="231">
        <v>127000</v>
      </c>
      <c r="F23" s="79">
        <f t="shared" si="2"/>
        <v>86.39455782312925</v>
      </c>
      <c r="G23" s="217">
        <v>6000</v>
      </c>
      <c r="H23" s="80">
        <f t="shared" si="3"/>
        <v>4.081632653061225</v>
      </c>
      <c r="I23" s="81"/>
      <c r="J23" s="79">
        <f t="shared" si="4"/>
        <v>0</v>
      </c>
      <c r="K23" s="217">
        <v>14000</v>
      </c>
      <c r="L23" s="27">
        <f t="shared" si="5"/>
        <v>9.523809523809524</v>
      </c>
      <c r="M23" s="231"/>
      <c r="N23" s="79"/>
      <c r="O23" s="32" t="s">
        <v>172</v>
      </c>
      <c r="P23" s="210">
        <v>187200</v>
      </c>
      <c r="Q23" s="210">
        <v>150000</v>
      </c>
      <c r="R23" s="82">
        <v>33333216</v>
      </c>
      <c r="S23" s="34">
        <v>36.9</v>
      </c>
      <c r="T23" s="82">
        <f t="shared" si="8"/>
        <v>110.70038966537162</v>
      </c>
      <c r="U23" s="83">
        <v>131</v>
      </c>
      <c r="V23" s="249">
        <f t="shared" si="7"/>
        <v>251.0204081632653</v>
      </c>
      <c r="W23" s="250">
        <f t="shared" si="9"/>
        <v>2.816793893129771</v>
      </c>
      <c r="X23" s="251">
        <v>3944</v>
      </c>
    </row>
    <row r="24" spans="1:24" ht="13.5" customHeight="1">
      <c r="A24" s="280"/>
      <c r="B24" s="41" t="s">
        <v>14</v>
      </c>
      <c r="C24" s="22">
        <f t="shared" si="0"/>
        <v>468500</v>
      </c>
      <c r="D24" s="15">
        <f t="shared" si="1"/>
        <v>0.5836948451821373</v>
      </c>
      <c r="E24" s="228">
        <v>340000</v>
      </c>
      <c r="F24" s="19">
        <f t="shared" si="2"/>
        <v>72.57203842049093</v>
      </c>
      <c r="G24" s="22">
        <v>18500</v>
      </c>
      <c r="H24" s="60">
        <f t="shared" si="3"/>
        <v>3.9487726787620065</v>
      </c>
      <c r="I24" s="18"/>
      <c r="J24" s="19">
        <f t="shared" si="4"/>
        <v>0</v>
      </c>
      <c r="K24" s="22">
        <v>30000</v>
      </c>
      <c r="L24" s="15">
        <f t="shared" si="5"/>
        <v>6.4034151547492</v>
      </c>
      <c r="M24" s="228">
        <v>80000</v>
      </c>
      <c r="N24" s="19">
        <f t="shared" si="6"/>
        <v>17.075773745997864</v>
      </c>
      <c r="O24" s="45" t="s">
        <v>173</v>
      </c>
      <c r="P24" s="46">
        <v>397000</v>
      </c>
      <c r="Q24" s="46">
        <v>479000</v>
      </c>
      <c r="R24" s="62">
        <v>80264543</v>
      </c>
      <c r="S24" s="22">
        <v>34.2</v>
      </c>
      <c r="T24" s="62">
        <f t="shared" si="8"/>
        <v>42.60910075822646</v>
      </c>
      <c r="U24" s="24">
        <v>130</v>
      </c>
      <c r="V24" s="246">
        <f t="shared" si="7"/>
        <v>72.99893276414087</v>
      </c>
      <c r="W24" s="247">
        <f t="shared" si="9"/>
        <v>2.6307692307692307</v>
      </c>
      <c r="X24" s="248">
        <v>1624</v>
      </c>
    </row>
    <row r="25" spans="1:24" ht="13.5">
      <c r="A25" s="280"/>
      <c r="B25" s="48" t="s">
        <v>10</v>
      </c>
      <c r="C25" s="55">
        <f t="shared" si="0"/>
        <v>545000</v>
      </c>
      <c r="D25" s="49">
        <f t="shared" si="1"/>
        <v>0.8333649221963627</v>
      </c>
      <c r="E25" s="227">
        <v>350000</v>
      </c>
      <c r="F25" s="50">
        <f t="shared" si="2"/>
        <v>64.22018348623853</v>
      </c>
      <c r="G25" s="55">
        <v>18000</v>
      </c>
      <c r="H25" s="51">
        <f t="shared" si="3"/>
        <v>3.302752293577982</v>
      </c>
      <c r="I25" s="52"/>
      <c r="J25" s="50">
        <f t="shared" si="4"/>
        <v>0</v>
      </c>
      <c r="K25" s="55">
        <v>52000</v>
      </c>
      <c r="L25" s="49">
        <f t="shared" si="5"/>
        <v>9.541284403669724</v>
      </c>
      <c r="M25" s="227">
        <v>125000</v>
      </c>
      <c r="N25" s="50">
        <f t="shared" si="6"/>
        <v>22.93577981651376</v>
      </c>
      <c r="O25" s="53"/>
      <c r="P25" s="63">
        <v>40000</v>
      </c>
      <c r="Q25" s="63">
        <v>350000</v>
      </c>
      <c r="R25" s="54">
        <v>65397521</v>
      </c>
      <c r="S25" s="55">
        <v>71.6</v>
      </c>
      <c r="T25" s="54">
        <f t="shared" si="8"/>
        <v>109.48427234726526</v>
      </c>
      <c r="U25" s="57">
        <v>271</v>
      </c>
      <c r="V25" s="252">
        <f t="shared" si="7"/>
        <v>131.3761467889908</v>
      </c>
      <c r="W25" s="253">
        <f t="shared" si="9"/>
        <v>2.642066420664207</v>
      </c>
      <c r="X25" s="254">
        <v>4143</v>
      </c>
    </row>
    <row r="26" spans="1:24" ht="13.5">
      <c r="A26" s="280"/>
      <c r="B26" s="41" t="s">
        <v>15</v>
      </c>
      <c r="C26" s="22">
        <f t="shared" si="0"/>
        <v>494800</v>
      </c>
      <c r="D26" s="15">
        <f t="shared" si="1"/>
        <v>1.7992964125564126</v>
      </c>
      <c r="E26" s="228">
        <v>163500</v>
      </c>
      <c r="F26" s="19">
        <f t="shared" si="2"/>
        <v>33.043654001616815</v>
      </c>
      <c r="G26" s="22">
        <v>1100</v>
      </c>
      <c r="H26" s="60">
        <f t="shared" si="3"/>
        <v>0.2223120452708165</v>
      </c>
      <c r="I26" s="18"/>
      <c r="J26" s="19">
        <f t="shared" si="4"/>
        <v>0</v>
      </c>
      <c r="K26" s="22">
        <v>1200</v>
      </c>
      <c r="L26" s="15">
        <f t="shared" si="5"/>
        <v>0.2425222312045271</v>
      </c>
      <c r="M26" s="228">
        <v>329000</v>
      </c>
      <c r="N26" s="19">
        <f>SUM(M26/C26%)</f>
        <v>66.49151172190784</v>
      </c>
      <c r="O26" s="61"/>
      <c r="P26" s="46"/>
      <c r="Q26" s="46"/>
      <c r="R26" s="62">
        <v>27499638</v>
      </c>
      <c r="S26" s="22"/>
      <c r="T26" s="62">
        <f t="shared" si="8"/>
        <v>0</v>
      </c>
      <c r="U26" s="24">
        <v>55.4</v>
      </c>
      <c r="V26" s="246">
        <f t="shared" si="7"/>
        <v>0</v>
      </c>
      <c r="W26" s="247">
        <f t="shared" si="9"/>
        <v>0</v>
      </c>
      <c r="X26" s="248">
        <v>2015</v>
      </c>
    </row>
    <row r="27" spans="1:24" ht="13.5">
      <c r="A27" s="280"/>
      <c r="B27" s="48" t="s">
        <v>31</v>
      </c>
      <c r="C27" s="55">
        <f t="shared" si="0"/>
        <v>176500</v>
      </c>
      <c r="D27" s="49">
        <f t="shared" si="1"/>
        <v>2.7463640240939373</v>
      </c>
      <c r="E27" s="227">
        <v>133000</v>
      </c>
      <c r="F27" s="50">
        <f t="shared" si="2"/>
        <v>75.35410764872522</v>
      </c>
      <c r="G27" s="55">
        <v>9500</v>
      </c>
      <c r="H27" s="51">
        <f t="shared" si="3"/>
        <v>5.38243626062323</v>
      </c>
      <c r="I27" s="52"/>
      <c r="J27" s="50">
        <f t="shared" si="4"/>
        <v>0</v>
      </c>
      <c r="K27" s="55">
        <v>34000</v>
      </c>
      <c r="L27" s="49">
        <f t="shared" si="5"/>
        <v>19.26345609065156</v>
      </c>
      <c r="M27" s="227"/>
      <c r="N27" s="50">
        <f t="shared" si="6"/>
        <v>0</v>
      </c>
      <c r="O27" s="198" t="s">
        <v>174</v>
      </c>
      <c r="P27" s="63">
        <v>8050</v>
      </c>
      <c r="Q27" s="63">
        <v>565000</v>
      </c>
      <c r="R27" s="54">
        <v>6426679</v>
      </c>
      <c r="S27" s="55">
        <v>94.5</v>
      </c>
      <c r="T27" s="54">
        <f t="shared" si="8"/>
        <v>1470.4328627585103</v>
      </c>
      <c r="U27" s="57">
        <v>165</v>
      </c>
      <c r="V27" s="252">
        <f t="shared" si="7"/>
        <v>535.4107648725213</v>
      </c>
      <c r="W27" s="253">
        <f t="shared" si="9"/>
        <v>5.7272727272727275</v>
      </c>
      <c r="X27" s="254">
        <v>25740</v>
      </c>
    </row>
    <row r="28" spans="1:24" ht="13.5">
      <c r="A28" s="280"/>
      <c r="B28" s="41" t="s">
        <v>59</v>
      </c>
      <c r="C28" s="22">
        <f t="shared" si="0"/>
        <v>100500</v>
      </c>
      <c r="D28" s="15">
        <f t="shared" si="1"/>
        <v>1.660280780738364</v>
      </c>
      <c r="E28" s="228">
        <v>88000</v>
      </c>
      <c r="F28" s="19">
        <f t="shared" si="2"/>
        <v>87.56218905472637</v>
      </c>
      <c r="G28" s="22">
        <v>500</v>
      </c>
      <c r="H28" s="60">
        <f t="shared" si="3"/>
        <v>0.4975124378109453</v>
      </c>
      <c r="I28" s="18"/>
      <c r="J28" s="19">
        <f t="shared" si="4"/>
        <v>0</v>
      </c>
      <c r="K28" s="22">
        <v>12000</v>
      </c>
      <c r="L28" s="15">
        <f t="shared" si="5"/>
        <v>11.940298507462687</v>
      </c>
      <c r="M28" s="228"/>
      <c r="N28" s="19">
        <f t="shared" si="6"/>
        <v>0</v>
      </c>
      <c r="O28" s="61"/>
      <c r="P28" s="46">
        <v>10000</v>
      </c>
      <c r="Q28" s="46">
        <v>65000</v>
      </c>
      <c r="R28" s="62">
        <v>6053193</v>
      </c>
      <c r="S28" s="22">
        <v>15.9</v>
      </c>
      <c r="T28" s="62">
        <f t="shared" si="8"/>
        <v>262.67128769890536</v>
      </c>
      <c r="U28" s="24">
        <v>15.8</v>
      </c>
      <c r="V28" s="246">
        <f t="shared" si="7"/>
        <v>158.20895522388062</v>
      </c>
      <c r="W28" s="247">
        <f t="shared" si="9"/>
        <v>10.063291139240507</v>
      </c>
      <c r="X28" s="248">
        <v>2606</v>
      </c>
    </row>
    <row r="29" spans="1:24" ht="13.5">
      <c r="A29" s="280"/>
      <c r="B29" s="48" t="s">
        <v>67</v>
      </c>
      <c r="C29" s="55">
        <f t="shared" si="0"/>
        <v>15500</v>
      </c>
      <c r="D29" s="49">
        <f t="shared" si="1"/>
        <v>0.6186244267247348</v>
      </c>
      <c r="E29" s="227">
        <v>11000</v>
      </c>
      <c r="F29" s="50">
        <f t="shared" si="2"/>
        <v>70.96774193548387</v>
      </c>
      <c r="G29" s="55">
        <v>2000</v>
      </c>
      <c r="H29" s="51">
        <f t="shared" si="3"/>
        <v>12.903225806451612</v>
      </c>
      <c r="I29" s="52"/>
      <c r="J29" s="50">
        <f t="shared" si="4"/>
        <v>0</v>
      </c>
      <c r="K29" s="55">
        <v>2500</v>
      </c>
      <c r="L29" s="49">
        <f t="shared" si="5"/>
        <v>16.129032258064516</v>
      </c>
      <c r="M29" s="227"/>
      <c r="N29" s="50">
        <f t="shared" si="6"/>
        <v>0</v>
      </c>
      <c r="O29" s="53"/>
      <c r="P29" s="63">
        <v>7100</v>
      </c>
      <c r="Q29" s="63">
        <v>23700</v>
      </c>
      <c r="R29" s="54">
        <v>2505559</v>
      </c>
      <c r="S29" s="55">
        <v>39.2</v>
      </c>
      <c r="T29" s="54">
        <f t="shared" si="8"/>
        <v>1564.5211308135233</v>
      </c>
      <c r="U29" s="57">
        <v>109</v>
      </c>
      <c r="V29" s="252">
        <f t="shared" si="7"/>
        <v>2529.0322580645166</v>
      </c>
      <c r="W29" s="253">
        <f t="shared" si="9"/>
        <v>3.596330275229358</v>
      </c>
      <c r="X29" s="254">
        <v>43760</v>
      </c>
    </row>
    <row r="30" spans="1:24" ht="13.5">
      <c r="A30" s="280"/>
      <c r="B30" s="84" t="s">
        <v>82</v>
      </c>
      <c r="C30" s="22">
        <f t="shared" si="0"/>
        <v>56000</v>
      </c>
      <c r="D30" s="15">
        <f t="shared" si="1"/>
        <v>1.4281058369235744</v>
      </c>
      <c r="E30" s="228">
        <v>53900</v>
      </c>
      <c r="F30" s="19">
        <f t="shared" si="2"/>
        <v>96.25</v>
      </c>
      <c r="G30" s="22">
        <v>1100</v>
      </c>
      <c r="H30" s="60">
        <f t="shared" si="3"/>
        <v>1.9642857142857142</v>
      </c>
      <c r="I30" s="18"/>
      <c r="J30" s="19">
        <f t="shared" si="4"/>
        <v>0</v>
      </c>
      <c r="K30" s="22">
        <v>1000</v>
      </c>
      <c r="L30" s="15">
        <f t="shared" si="5"/>
        <v>1.7857142857142858</v>
      </c>
      <c r="M30" s="228"/>
      <c r="N30" s="19">
        <f t="shared" si="6"/>
        <v>0</v>
      </c>
      <c r="O30" s="61"/>
      <c r="P30" s="46">
        <v>20000</v>
      </c>
      <c r="Q30" s="46"/>
      <c r="R30" s="62">
        <v>3921278</v>
      </c>
      <c r="S30" s="22">
        <v>6.3</v>
      </c>
      <c r="T30" s="62">
        <f t="shared" si="8"/>
        <v>160.66190665390212</v>
      </c>
      <c r="U30" s="24">
        <v>21.9</v>
      </c>
      <c r="V30" s="246">
        <f t="shared" si="7"/>
        <v>112.5</v>
      </c>
      <c r="W30" s="247">
        <f t="shared" si="9"/>
        <v>2.8767123287671237</v>
      </c>
      <c r="X30" s="248">
        <v>5595</v>
      </c>
    </row>
    <row r="31" spans="1:24" ht="13.5">
      <c r="A31" s="280"/>
      <c r="B31" s="85" t="s">
        <v>81</v>
      </c>
      <c r="C31" s="55">
        <f t="shared" si="0"/>
        <v>76000</v>
      </c>
      <c r="D31" s="49">
        <f t="shared" si="1"/>
        <v>1.2589213628022529</v>
      </c>
      <c r="E31" s="227">
        <v>50000</v>
      </c>
      <c r="F31" s="50">
        <f t="shared" si="2"/>
        <v>65.78947368421052</v>
      </c>
      <c r="G31" s="55">
        <v>8000</v>
      </c>
      <c r="H31" s="51">
        <f t="shared" si="3"/>
        <v>10.526315789473685</v>
      </c>
      <c r="I31" s="52"/>
      <c r="J31" s="50">
        <f t="shared" si="4"/>
        <v>0</v>
      </c>
      <c r="K31" s="55">
        <v>18000</v>
      </c>
      <c r="L31" s="49">
        <f t="shared" si="5"/>
        <v>23.68421052631579</v>
      </c>
      <c r="M31" s="227"/>
      <c r="N31" s="50">
        <f t="shared" si="6"/>
        <v>0</v>
      </c>
      <c r="O31" s="115" t="s">
        <v>175</v>
      </c>
      <c r="P31" s="63"/>
      <c r="Q31" s="63">
        <v>40000</v>
      </c>
      <c r="R31" s="54">
        <v>6036914</v>
      </c>
      <c r="S31" s="55">
        <v>6.5</v>
      </c>
      <c r="T31" s="54">
        <f t="shared" si="8"/>
        <v>107.67090602914006</v>
      </c>
      <c r="U31" s="57">
        <v>56.9</v>
      </c>
      <c r="V31" s="252">
        <f t="shared" si="7"/>
        <v>85.52631578947368</v>
      </c>
      <c r="W31" s="253">
        <f>SUM(S31*10/U31)</f>
        <v>1.1423550087873462</v>
      </c>
      <c r="X31" s="254">
        <v>9418</v>
      </c>
    </row>
    <row r="32" spans="1:24" ht="13.5">
      <c r="A32" s="280"/>
      <c r="B32" s="41" t="s">
        <v>28</v>
      </c>
      <c r="C32" s="22">
        <f t="shared" si="0"/>
        <v>195800</v>
      </c>
      <c r="D32" s="15">
        <f t="shared" si="1"/>
        <v>0.5800248391638222</v>
      </c>
      <c r="E32" s="228">
        <v>175000</v>
      </c>
      <c r="F32" s="19">
        <f t="shared" si="2"/>
        <v>89.37691521961185</v>
      </c>
      <c r="G32" s="22">
        <v>7800</v>
      </c>
      <c r="H32" s="60">
        <f t="shared" si="3"/>
        <v>3.9836567926455566</v>
      </c>
      <c r="I32" s="18"/>
      <c r="J32" s="19">
        <f t="shared" si="4"/>
        <v>0</v>
      </c>
      <c r="K32" s="22">
        <v>13000</v>
      </c>
      <c r="L32" s="15">
        <f t="shared" si="5"/>
        <v>6.639427987742595</v>
      </c>
      <c r="M32" s="228"/>
      <c r="N32" s="19">
        <f t="shared" si="6"/>
        <v>0</v>
      </c>
      <c r="O32" s="45" t="s">
        <v>172</v>
      </c>
      <c r="P32" s="46">
        <v>50000</v>
      </c>
      <c r="Q32" s="46">
        <v>150000</v>
      </c>
      <c r="R32" s="62">
        <v>33757175</v>
      </c>
      <c r="S32" s="22">
        <v>24.7</v>
      </c>
      <c r="T32" s="62">
        <f t="shared" si="8"/>
        <v>73.16962986387338</v>
      </c>
      <c r="U32" s="24">
        <v>71.5</v>
      </c>
      <c r="V32" s="246">
        <f t="shared" si="7"/>
        <v>126.14913176710928</v>
      </c>
      <c r="W32" s="247">
        <f t="shared" si="9"/>
        <v>3.4545454545454546</v>
      </c>
      <c r="X32" s="248">
        <v>2119</v>
      </c>
    </row>
    <row r="33" spans="1:24" ht="13.5">
      <c r="A33" s="280"/>
      <c r="B33" s="48" t="s">
        <v>36</v>
      </c>
      <c r="C33" s="55">
        <f t="shared" si="0"/>
        <v>223500</v>
      </c>
      <c r="D33" s="49">
        <f t="shared" si="1"/>
        <v>0.8097521549733021</v>
      </c>
      <c r="E33" s="227">
        <v>75000</v>
      </c>
      <c r="F33" s="50">
        <f t="shared" si="2"/>
        <v>33.557046979865774</v>
      </c>
      <c r="G33" s="55">
        <v>15500</v>
      </c>
      <c r="H33" s="51">
        <f t="shared" si="3"/>
        <v>6.935123042505593</v>
      </c>
      <c r="I33" s="52"/>
      <c r="J33" s="50">
        <f t="shared" si="4"/>
        <v>0</v>
      </c>
      <c r="K33" s="55">
        <v>20000</v>
      </c>
      <c r="L33" s="49">
        <f t="shared" si="5"/>
        <v>8.94854586129754</v>
      </c>
      <c r="M33" s="227">
        <v>113000</v>
      </c>
      <c r="N33" s="50">
        <f t="shared" si="6"/>
        <v>50.5592841163311</v>
      </c>
      <c r="O33" s="53"/>
      <c r="P33" s="63">
        <v>15500</v>
      </c>
      <c r="Q33" s="63"/>
      <c r="R33" s="54">
        <v>27601038</v>
      </c>
      <c r="S33" s="55">
        <v>333.3</v>
      </c>
      <c r="T33" s="54">
        <f t="shared" si="8"/>
        <v>1207.5632807722666</v>
      </c>
      <c r="U33" s="57">
        <v>374</v>
      </c>
      <c r="V33" s="252">
        <f t="shared" si="7"/>
        <v>1491.275167785235</v>
      </c>
      <c r="W33" s="253">
        <f t="shared" si="9"/>
        <v>8.911764705882353</v>
      </c>
      <c r="X33" s="254">
        <v>13356</v>
      </c>
    </row>
    <row r="34" spans="1:24" ht="13.5">
      <c r="A34" s="280"/>
      <c r="B34" s="41" t="s">
        <v>16</v>
      </c>
      <c r="C34" s="22">
        <f t="shared" si="0"/>
        <v>292600</v>
      </c>
      <c r="D34" s="15">
        <f t="shared" si="1"/>
        <v>1.5149046477284946</v>
      </c>
      <c r="E34" s="228">
        <v>215000</v>
      </c>
      <c r="F34" s="19">
        <f t="shared" si="2"/>
        <v>73.47915242652084</v>
      </c>
      <c r="G34" s="22">
        <v>7600</v>
      </c>
      <c r="H34" s="60">
        <f t="shared" si="3"/>
        <v>2.5974025974025974</v>
      </c>
      <c r="I34" s="18"/>
      <c r="J34" s="19">
        <f t="shared" si="4"/>
        <v>0</v>
      </c>
      <c r="K34" s="22">
        <v>30000</v>
      </c>
      <c r="L34" s="15">
        <f t="shared" si="5"/>
        <v>10.252904989747096</v>
      </c>
      <c r="M34" s="228">
        <v>40000</v>
      </c>
      <c r="N34" s="19">
        <f t="shared" si="6"/>
        <v>13.67053998632946</v>
      </c>
      <c r="O34" s="45" t="s">
        <v>162</v>
      </c>
      <c r="P34" s="46">
        <v>108000</v>
      </c>
      <c r="Q34" s="46">
        <v>314000</v>
      </c>
      <c r="R34" s="62">
        <v>19314747</v>
      </c>
      <c r="S34" s="22">
        <v>14.6</v>
      </c>
      <c r="T34" s="62">
        <f t="shared" si="8"/>
        <v>75.58991065220788</v>
      </c>
      <c r="U34" s="24">
        <v>40.2</v>
      </c>
      <c r="V34" s="246">
        <f t="shared" si="7"/>
        <v>49.89747095010253</v>
      </c>
      <c r="W34" s="247">
        <f t="shared" si="9"/>
        <v>3.6318407960199</v>
      </c>
      <c r="X34" s="248">
        <v>2081</v>
      </c>
    </row>
    <row r="35" spans="1:24" ht="13.5">
      <c r="A35" s="281"/>
      <c r="B35" s="66" t="s">
        <v>84</v>
      </c>
      <c r="C35" s="72">
        <f t="shared" si="0"/>
        <v>66700</v>
      </c>
      <c r="D35" s="67">
        <f t="shared" si="1"/>
        <v>0.30029160701166047</v>
      </c>
      <c r="E35" s="232">
        <v>60000</v>
      </c>
      <c r="F35" s="70">
        <f t="shared" si="2"/>
        <v>89.95502248875562</v>
      </c>
      <c r="G35" s="72">
        <v>1700</v>
      </c>
      <c r="H35" s="68">
        <f t="shared" si="3"/>
        <v>2.548725637181409</v>
      </c>
      <c r="I35" s="86"/>
      <c r="J35" s="70">
        <f t="shared" si="4"/>
        <v>0</v>
      </c>
      <c r="K35" s="72">
        <v>3000</v>
      </c>
      <c r="L35" s="67">
        <f t="shared" si="5"/>
        <v>4.497751124437781</v>
      </c>
      <c r="M35" s="232">
        <v>2000</v>
      </c>
      <c r="N35" s="70"/>
      <c r="O35" s="197" t="s">
        <v>163</v>
      </c>
      <c r="P35" s="209">
        <v>71200</v>
      </c>
      <c r="Q35" s="209"/>
      <c r="R35" s="71">
        <v>22211743</v>
      </c>
      <c r="S35" s="72">
        <v>0.085</v>
      </c>
      <c r="T35" s="71">
        <f t="shared" si="8"/>
        <v>0.3826804587105118</v>
      </c>
      <c r="U35" s="74">
        <v>21.4</v>
      </c>
      <c r="V35" s="255">
        <f t="shared" si="7"/>
        <v>1.2743628185907048</v>
      </c>
      <c r="W35" s="256">
        <f t="shared" si="9"/>
        <v>0.039719626168224303</v>
      </c>
      <c r="X35" s="257">
        <v>962</v>
      </c>
    </row>
    <row r="36" spans="1:24" ht="13.5">
      <c r="A36" s="280" t="s">
        <v>147</v>
      </c>
      <c r="B36" s="41" t="s">
        <v>34</v>
      </c>
      <c r="C36" s="22">
        <f t="shared" si="0"/>
        <v>150000</v>
      </c>
      <c r="D36" s="15">
        <f t="shared" si="1"/>
        <v>0.09970199803934027</v>
      </c>
      <c r="E36" s="228">
        <v>120000</v>
      </c>
      <c r="F36" s="19">
        <f t="shared" si="2"/>
        <v>80</v>
      </c>
      <c r="G36" s="22">
        <v>16000</v>
      </c>
      <c r="H36" s="60">
        <f t="shared" si="3"/>
        <v>10.666666666666666</v>
      </c>
      <c r="I36" s="18"/>
      <c r="J36" s="19">
        <f t="shared" si="4"/>
        <v>0</v>
      </c>
      <c r="K36" s="22">
        <v>14000</v>
      </c>
      <c r="L36" s="15">
        <f t="shared" si="5"/>
        <v>9.333333333333334</v>
      </c>
      <c r="M36" s="228"/>
      <c r="N36" s="19">
        <f>SUM(M36/C36%)</f>
        <v>0</v>
      </c>
      <c r="O36" s="61"/>
      <c r="P36" s="46">
        <v>63910</v>
      </c>
      <c r="Q36" s="46"/>
      <c r="R36" s="62">
        <v>150448339</v>
      </c>
      <c r="S36" s="22">
        <v>9.99</v>
      </c>
      <c r="T36" s="62">
        <f t="shared" si="8"/>
        <v>6.6401530694200614</v>
      </c>
      <c r="U36" s="24">
        <v>68</v>
      </c>
      <c r="V36" s="246">
        <f t="shared" si="7"/>
        <v>66.60000000000001</v>
      </c>
      <c r="W36" s="247">
        <f t="shared" si="9"/>
        <v>1.4691176470588236</v>
      </c>
      <c r="X36" s="248">
        <v>452</v>
      </c>
    </row>
    <row r="37" spans="1:24" ht="13.5">
      <c r="A37" s="280"/>
      <c r="B37" s="48" t="s">
        <v>5</v>
      </c>
      <c r="C37" s="55">
        <f t="shared" si="0"/>
        <v>1288000</v>
      </c>
      <c r="D37" s="49">
        <f t="shared" si="1"/>
        <v>0.1139958034356696</v>
      </c>
      <c r="E37" s="227">
        <v>1100000</v>
      </c>
      <c r="F37" s="50">
        <f t="shared" si="2"/>
        <v>85.40372670807453</v>
      </c>
      <c r="G37" s="55">
        <v>63000</v>
      </c>
      <c r="H37" s="51">
        <f t="shared" si="3"/>
        <v>4.891304347826087</v>
      </c>
      <c r="I37" s="52"/>
      <c r="J37" s="50">
        <f t="shared" si="4"/>
        <v>0</v>
      </c>
      <c r="K37" s="55">
        <v>125000</v>
      </c>
      <c r="L37" s="49">
        <f t="shared" si="5"/>
        <v>9.70496894409938</v>
      </c>
      <c r="M37" s="227"/>
      <c r="N37" s="50">
        <f t="shared" si="6"/>
        <v>0</v>
      </c>
      <c r="O37" s="20" t="s">
        <v>178</v>
      </c>
      <c r="P37" s="63">
        <v>1300586</v>
      </c>
      <c r="Q37" s="63">
        <v>1155000</v>
      </c>
      <c r="R37" s="54">
        <v>1129866154</v>
      </c>
      <c r="S37" s="55">
        <v>285</v>
      </c>
      <c r="T37" s="54">
        <f t="shared" si="8"/>
        <v>25.22422669189894</v>
      </c>
      <c r="U37" s="57">
        <v>1209</v>
      </c>
      <c r="V37" s="252">
        <f t="shared" si="7"/>
        <v>221.27329192546583</v>
      </c>
      <c r="W37" s="253">
        <f t="shared" si="9"/>
        <v>2.357320099255583</v>
      </c>
      <c r="X37" s="254">
        <v>1070</v>
      </c>
    </row>
    <row r="38" spans="1:24" ht="13.5">
      <c r="A38" s="280"/>
      <c r="B38" s="41" t="s">
        <v>9</v>
      </c>
      <c r="C38" s="22">
        <f t="shared" si="0"/>
        <v>619000</v>
      </c>
      <c r="D38" s="15">
        <f aca="true" t="shared" si="10" ref="D38:D66">SUM(C38*100/R38)</f>
        <v>0.36568662120490764</v>
      </c>
      <c r="E38" s="228">
        <v>550000</v>
      </c>
      <c r="F38" s="19">
        <f t="shared" si="2"/>
        <v>88.8529886914378</v>
      </c>
      <c r="G38" s="22">
        <v>24000</v>
      </c>
      <c r="H38" s="60">
        <f t="shared" si="3"/>
        <v>3.877221324717286</v>
      </c>
      <c r="I38" s="18"/>
      <c r="J38" s="19">
        <f t="shared" si="4"/>
        <v>0</v>
      </c>
      <c r="K38" s="22">
        <v>45000</v>
      </c>
      <c r="L38" s="15">
        <f t="shared" si="5"/>
        <v>7.269789983844911</v>
      </c>
      <c r="M38" s="228"/>
      <c r="N38" s="19">
        <f t="shared" si="6"/>
        <v>0</v>
      </c>
      <c r="O38" s="19"/>
      <c r="P38" s="46">
        <v>304000</v>
      </c>
      <c r="Q38" s="46"/>
      <c r="R38" s="62">
        <v>169270617</v>
      </c>
      <c r="S38" s="22">
        <v>45.3</v>
      </c>
      <c r="T38" s="62">
        <f t="shared" si="8"/>
        <v>26.76188035635269</v>
      </c>
      <c r="U38" s="24">
        <v>144</v>
      </c>
      <c r="V38" s="246">
        <f aca="true" t="shared" si="11" ref="V38:V66">SUM(S38/C38)*1000000</f>
        <v>73.18255250403877</v>
      </c>
      <c r="W38" s="247">
        <f t="shared" si="9"/>
        <v>3.1458333333333335</v>
      </c>
      <c r="X38" s="248">
        <v>849</v>
      </c>
    </row>
    <row r="39" spans="1:24" ht="13.5">
      <c r="A39" s="280"/>
      <c r="B39" s="85" t="s">
        <v>79</v>
      </c>
      <c r="C39" s="55">
        <f t="shared" si="0"/>
        <v>150900</v>
      </c>
      <c r="D39" s="49">
        <f t="shared" si="10"/>
        <v>0.7211016368624863</v>
      </c>
      <c r="E39" s="227">
        <v>117900</v>
      </c>
      <c r="F39" s="50">
        <f t="shared" si="2"/>
        <v>78.13121272365805</v>
      </c>
      <c r="G39" s="55">
        <v>15000</v>
      </c>
      <c r="H39" s="51">
        <f t="shared" si="3"/>
        <v>9.940357852882704</v>
      </c>
      <c r="I39" s="52"/>
      <c r="J39" s="50">
        <f t="shared" si="4"/>
        <v>0</v>
      </c>
      <c r="K39" s="55">
        <v>18000</v>
      </c>
      <c r="L39" s="49">
        <f t="shared" si="5"/>
        <v>11.928429423459244</v>
      </c>
      <c r="M39" s="227"/>
      <c r="N39" s="50">
        <f t="shared" si="6"/>
        <v>0</v>
      </c>
      <c r="O39" s="50"/>
      <c r="P39" s="63">
        <v>62200</v>
      </c>
      <c r="Q39" s="63">
        <v>5500</v>
      </c>
      <c r="R39" s="54">
        <v>20926315</v>
      </c>
      <c r="S39" s="55"/>
      <c r="T39" s="54">
        <f t="shared" si="8"/>
        <v>0</v>
      </c>
      <c r="U39" s="57"/>
      <c r="V39" s="252">
        <f t="shared" si="11"/>
        <v>0</v>
      </c>
      <c r="W39" s="253" t="e">
        <f t="shared" si="9"/>
        <v>#DIV/0!</v>
      </c>
      <c r="X39" s="254"/>
    </row>
    <row r="40" spans="1:24" s="39" customFormat="1" ht="13.5">
      <c r="A40" s="275" t="s">
        <v>148</v>
      </c>
      <c r="B40" s="87" t="s">
        <v>43</v>
      </c>
      <c r="C40" s="94">
        <f t="shared" si="0"/>
        <v>51293</v>
      </c>
      <c r="D40" s="88">
        <f t="shared" si="10"/>
        <v>0.25101574930156223</v>
      </c>
      <c r="E40" s="233">
        <v>25259</v>
      </c>
      <c r="F40" s="89">
        <f t="shared" si="2"/>
        <v>49.24453629150177</v>
      </c>
      <c r="G40" s="94">
        <v>12784</v>
      </c>
      <c r="H40" s="90">
        <f t="shared" si="3"/>
        <v>24.923478837268245</v>
      </c>
      <c r="I40" s="91"/>
      <c r="J40" s="89">
        <f t="shared" si="4"/>
        <v>0</v>
      </c>
      <c r="K40" s="94">
        <v>13250</v>
      </c>
      <c r="L40" s="92">
        <f t="shared" si="5"/>
        <v>25.831984871229995</v>
      </c>
      <c r="M40" s="233"/>
      <c r="N40" s="89">
        <f t="shared" si="6"/>
        <v>0</v>
      </c>
      <c r="O40" s="89"/>
      <c r="P40" s="211"/>
      <c r="Q40" s="211">
        <v>21450</v>
      </c>
      <c r="R40" s="93">
        <v>20434176</v>
      </c>
      <c r="S40" s="94">
        <v>199</v>
      </c>
      <c r="T40" s="124">
        <f t="shared" si="8"/>
        <v>973.8586963330451</v>
      </c>
      <c r="U40" s="95">
        <v>792</v>
      </c>
      <c r="V40" s="258">
        <f t="shared" si="11"/>
        <v>3879.6716900941647</v>
      </c>
      <c r="W40" s="259">
        <f t="shared" si="9"/>
        <v>2.5126262626262625</v>
      </c>
      <c r="X40" s="260">
        <v>47558</v>
      </c>
    </row>
    <row r="41" spans="1:24" ht="13.5">
      <c r="A41" s="276"/>
      <c r="B41" s="48" t="s">
        <v>35</v>
      </c>
      <c r="C41" s="55">
        <f t="shared" si="0"/>
        <v>124300</v>
      </c>
      <c r="D41" s="49">
        <f t="shared" si="10"/>
        <v>0.8795729478742286</v>
      </c>
      <c r="E41" s="227">
        <v>75000</v>
      </c>
      <c r="F41" s="50">
        <f t="shared" si="2"/>
        <v>60.33789219629928</v>
      </c>
      <c r="G41" s="55">
        <v>2800</v>
      </c>
      <c r="H41" s="51">
        <f t="shared" si="3"/>
        <v>2.252614641995173</v>
      </c>
      <c r="I41" s="52"/>
      <c r="J41" s="50">
        <f t="shared" si="4"/>
        <v>0</v>
      </c>
      <c r="K41" s="55">
        <v>1500</v>
      </c>
      <c r="L41" s="49">
        <f t="shared" si="5"/>
        <v>1.2067578439259856</v>
      </c>
      <c r="M41" s="227">
        <v>45000</v>
      </c>
      <c r="N41" s="50">
        <f>SUM(M41/C41%)</f>
        <v>36.20273531777956</v>
      </c>
      <c r="O41" s="50"/>
      <c r="P41" s="63">
        <v>67000</v>
      </c>
      <c r="Q41" s="63"/>
      <c r="R41" s="54">
        <v>14131858</v>
      </c>
      <c r="S41" s="55">
        <v>1.39</v>
      </c>
      <c r="T41" s="54">
        <f t="shared" si="8"/>
        <v>9.835932401811567</v>
      </c>
      <c r="U41" s="57">
        <v>8.5</v>
      </c>
      <c r="V41" s="252">
        <f t="shared" si="11"/>
        <v>11.182622687047465</v>
      </c>
      <c r="W41" s="253">
        <f t="shared" si="9"/>
        <v>1.6352941176470586</v>
      </c>
      <c r="X41" s="254">
        <v>600</v>
      </c>
    </row>
    <row r="42" spans="1:24" ht="13.5">
      <c r="A42" s="276"/>
      <c r="B42" s="41" t="s">
        <v>3</v>
      </c>
      <c r="C42" s="22">
        <f t="shared" si="0"/>
        <v>2105000</v>
      </c>
      <c r="D42" s="15">
        <f t="shared" si="10"/>
        <v>0.1592462831206396</v>
      </c>
      <c r="E42" s="228">
        <v>1600000</v>
      </c>
      <c r="F42" s="19">
        <f t="shared" si="2"/>
        <v>76.00950118764845</v>
      </c>
      <c r="G42" s="22">
        <v>255000</v>
      </c>
      <c r="H42" s="60">
        <f t="shared" si="3"/>
        <v>12.114014251781473</v>
      </c>
      <c r="I42" s="18"/>
      <c r="J42" s="19">
        <f t="shared" si="4"/>
        <v>0</v>
      </c>
      <c r="K42" s="22">
        <v>250000</v>
      </c>
      <c r="L42" s="15">
        <f t="shared" si="5"/>
        <v>11.876484560570072</v>
      </c>
      <c r="M42" s="228"/>
      <c r="N42" s="19">
        <f t="shared" si="6"/>
        <v>0</v>
      </c>
      <c r="O42" s="43" t="s">
        <v>163</v>
      </c>
      <c r="P42" s="46">
        <v>1500000</v>
      </c>
      <c r="Q42" s="46">
        <v>800000</v>
      </c>
      <c r="R42" s="62">
        <v>1321851888</v>
      </c>
      <c r="S42" s="22">
        <v>467</v>
      </c>
      <c r="T42" s="62">
        <f t="shared" si="8"/>
        <v>35.32922290609915</v>
      </c>
      <c r="U42" s="24">
        <v>3350</v>
      </c>
      <c r="V42" s="246">
        <f t="shared" si="11"/>
        <v>221.85273159144893</v>
      </c>
      <c r="W42" s="247">
        <f t="shared" si="9"/>
        <v>1.3940298507462687</v>
      </c>
      <c r="X42" s="248">
        <v>2539</v>
      </c>
    </row>
    <row r="43" spans="1:24" ht="13.5">
      <c r="A43" s="276"/>
      <c r="B43" s="48" t="s">
        <v>18</v>
      </c>
      <c r="C43" s="55">
        <f t="shared" si="0"/>
        <v>302000</v>
      </c>
      <c r="D43" s="49">
        <f t="shared" si="10"/>
        <v>0.12867819537795847</v>
      </c>
      <c r="E43" s="227">
        <v>233000</v>
      </c>
      <c r="F43" s="50">
        <f t="shared" si="2"/>
        <v>77.1523178807947</v>
      </c>
      <c r="G43" s="55">
        <v>45000</v>
      </c>
      <c r="H43" s="51">
        <f t="shared" si="3"/>
        <v>14.900662251655628</v>
      </c>
      <c r="I43" s="52"/>
      <c r="J43" s="50">
        <f t="shared" si="4"/>
        <v>0</v>
      </c>
      <c r="K43" s="55">
        <v>24000</v>
      </c>
      <c r="L43" s="49">
        <f t="shared" si="5"/>
        <v>7.947019867549669</v>
      </c>
      <c r="M43" s="227"/>
      <c r="N43" s="50">
        <f t="shared" si="6"/>
        <v>0</v>
      </c>
      <c r="O43" s="20" t="s">
        <v>163</v>
      </c>
      <c r="P43" s="63">
        <v>280000</v>
      </c>
      <c r="Q43" s="63">
        <v>400000</v>
      </c>
      <c r="R43" s="54">
        <v>234693997</v>
      </c>
      <c r="S43" s="55">
        <v>36</v>
      </c>
      <c r="T43" s="54">
        <f t="shared" si="8"/>
        <v>15.33912262783611</v>
      </c>
      <c r="U43" s="57">
        <v>425</v>
      </c>
      <c r="V43" s="252">
        <f t="shared" si="11"/>
        <v>119.20529801324503</v>
      </c>
      <c r="W43" s="253">
        <f t="shared" si="9"/>
        <v>0.8470588235294118</v>
      </c>
      <c r="X43" s="254">
        <v>1809</v>
      </c>
    </row>
    <row r="44" spans="1:24" ht="13.5">
      <c r="A44" s="276"/>
      <c r="B44" s="41" t="s">
        <v>23</v>
      </c>
      <c r="C44" s="22">
        <f t="shared" si="0"/>
        <v>240400</v>
      </c>
      <c r="D44" s="15">
        <f t="shared" si="10"/>
        <v>0.18859639502227274</v>
      </c>
      <c r="E44" s="228">
        <v>148300</v>
      </c>
      <c r="F44" s="19">
        <f t="shared" si="2"/>
        <v>61.688851913477535</v>
      </c>
      <c r="G44" s="22">
        <v>44500</v>
      </c>
      <c r="H44" s="60">
        <f t="shared" si="3"/>
        <v>18.510815307820298</v>
      </c>
      <c r="I44" s="18"/>
      <c r="J44" s="19">
        <f t="shared" si="4"/>
        <v>0</v>
      </c>
      <c r="K44" s="22">
        <v>45900</v>
      </c>
      <c r="L44" s="15">
        <f t="shared" si="5"/>
        <v>19.093178036605657</v>
      </c>
      <c r="M44" s="228">
        <v>1700</v>
      </c>
      <c r="N44" s="19">
        <f t="shared" si="6"/>
        <v>0.7071547420965059</v>
      </c>
      <c r="O44" s="19"/>
      <c r="P44" s="46">
        <v>12250</v>
      </c>
      <c r="Q44" s="46">
        <v>41800</v>
      </c>
      <c r="R44" s="62">
        <v>127467972</v>
      </c>
      <c r="S44" s="22">
        <v>436.5</v>
      </c>
      <c r="T44" s="62">
        <f t="shared" si="8"/>
        <v>342.4389618436857</v>
      </c>
      <c r="U44" s="24">
        <v>4650</v>
      </c>
      <c r="V44" s="246">
        <f t="shared" si="11"/>
        <v>1815.7237936772046</v>
      </c>
      <c r="W44" s="247">
        <f t="shared" si="9"/>
        <v>0.9387096774193548</v>
      </c>
      <c r="X44" s="248">
        <v>36515</v>
      </c>
    </row>
    <row r="45" spans="1:24" ht="13.5">
      <c r="A45" s="276"/>
      <c r="B45" s="96" t="s">
        <v>6</v>
      </c>
      <c r="C45" s="102">
        <f t="shared" si="0"/>
        <v>1106000</v>
      </c>
      <c r="D45" s="97">
        <f t="shared" si="10"/>
        <v>4.746429717113218</v>
      </c>
      <c r="E45" s="234">
        <v>950000</v>
      </c>
      <c r="F45" s="98">
        <f t="shared" si="2"/>
        <v>85.89511754068717</v>
      </c>
      <c r="G45" s="102">
        <v>46000</v>
      </c>
      <c r="H45" s="99">
        <f t="shared" si="3"/>
        <v>4.159132007233273</v>
      </c>
      <c r="I45" s="100"/>
      <c r="J45" s="98">
        <f t="shared" si="4"/>
        <v>0</v>
      </c>
      <c r="K45" s="102">
        <v>110000</v>
      </c>
      <c r="L45" s="97">
        <f t="shared" si="5"/>
        <v>9.945750452079565</v>
      </c>
      <c r="M45" s="234"/>
      <c r="N45" s="98">
        <f>SUM(M45/C45%)</f>
        <v>0</v>
      </c>
      <c r="O45" s="98" t="s">
        <v>182</v>
      </c>
      <c r="P45" s="212">
        <v>189000</v>
      </c>
      <c r="Q45" s="212">
        <v>4700000</v>
      </c>
      <c r="R45" s="101">
        <v>23301725</v>
      </c>
      <c r="S45" s="102"/>
      <c r="T45" s="101">
        <f t="shared" si="8"/>
        <v>0</v>
      </c>
      <c r="U45" s="103"/>
      <c r="V45" s="261">
        <f t="shared" si="11"/>
        <v>0</v>
      </c>
      <c r="W45" s="262" t="e">
        <f t="shared" si="9"/>
        <v>#DIV/0!</v>
      </c>
      <c r="X45" s="263"/>
    </row>
    <row r="46" spans="1:24" ht="13.5">
      <c r="A46" s="276"/>
      <c r="B46" s="104" t="s">
        <v>8</v>
      </c>
      <c r="C46" s="110">
        <f t="shared" si="0"/>
        <v>687000</v>
      </c>
      <c r="D46" s="105">
        <f t="shared" si="10"/>
        <v>1.4007604069667747</v>
      </c>
      <c r="E46" s="235">
        <v>555142</v>
      </c>
      <c r="F46" s="106">
        <f t="shared" si="2"/>
        <v>80.80669577874818</v>
      </c>
      <c r="G46" s="110">
        <v>41000</v>
      </c>
      <c r="H46" s="107">
        <f t="shared" si="3"/>
        <v>5.967976710334789</v>
      </c>
      <c r="I46" s="241">
        <v>26858</v>
      </c>
      <c r="J46" s="106">
        <f t="shared" si="4"/>
        <v>3.909461426491994</v>
      </c>
      <c r="K46" s="110">
        <v>64000</v>
      </c>
      <c r="L46" s="105">
        <f t="shared" si="5"/>
        <v>9.315866084425036</v>
      </c>
      <c r="M46" s="235"/>
      <c r="N46" s="106">
        <f t="shared" si="6"/>
        <v>0</v>
      </c>
      <c r="O46" s="108" t="s">
        <v>179</v>
      </c>
      <c r="P46" s="213">
        <v>4500</v>
      </c>
      <c r="Q46" s="213">
        <v>3500000</v>
      </c>
      <c r="R46" s="109">
        <v>49044790</v>
      </c>
      <c r="S46" s="110">
        <v>269</v>
      </c>
      <c r="T46" s="109">
        <f t="shared" si="8"/>
        <v>548.4782379535114</v>
      </c>
      <c r="U46" s="111">
        <v>971</v>
      </c>
      <c r="V46" s="264">
        <f t="shared" si="11"/>
        <v>391.55749636098983</v>
      </c>
      <c r="W46" s="265">
        <f t="shared" si="9"/>
        <v>2.7703398558187438</v>
      </c>
      <c r="X46" s="266">
        <v>19790</v>
      </c>
    </row>
    <row r="47" spans="1:24" ht="13.5">
      <c r="A47" s="276"/>
      <c r="B47" s="48" t="s">
        <v>39</v>
      </c>
      <c r="C47" s="55">
        <f t="shared" si="0"/>
        <v>109000</v>
      </c>
      <c r="D47" s="49">
        <f t="shared" si="10"/>
        <v>0.43913921301257314</v>
      </c>
      <c r="E47" s="227">
        <v>80000</v>
      </c>
      <c r="F47" s="50">
        <f t="shared" si="2"/>
        <v>73.39449541284404</v>
      </c>
      <c r="G47" s="55">
        <v>14000</v>
      </c>
      <c r="H47" s="51">
        <f t="shared" si="3"/>
        <v>12.844036697247706</v>
      </c>
      <c r="I47" s="242"/>
      <c r="J47" s="50">
        <f t="shared" si="4"/>
        <v>0</v>
      </c>
      <c r="K47" s="55">
        <v>15000</v>
      </c>
      <c r="L47" s="49">
        <f t="shared" si="5"/>
        <v>13.761467889908257</v>
      </c>
      <c r="M47" s="227"/>
      <c r="N47" s="50">
        <f>SUM(M47/C47%)</f>
        <v>0</v>
      </c>
      <c r="O47" s="53"/>
      <c r="P47" s="63">
        <v>24600</v>
      </c>
      <c r="Q47" s="63">
        <v>51600</v>
      </c>
      <c r="R47" s="54">
        <v>24821286</v>
      </c>
      <c r="S47" s="55">
        <v>39.6</v>
      </c>
      <c r="T47" s="54">
        <f t="shared" si="8"/>
        <v>159.54048472750364</v>
      </c>
      <c r="U47" s="57">
        <v>192</v>
      </c>
      <c r="V47" s="252">
        <f t="shared" si="11"/>
        <v>363.302752293578</v>
      </c>
      <c r="W47" s="253">
        <f t="shared" si="9"/>
        <v>2.0625</v>
      </c>
      <c r="X47" s="254">
        <v>7735</v>
      </c>
    </row>
    <row r="48" spans="1:24" ht="13.5">
      <c r="A48" s="276"/>
      <c r="B48" s="41" t="s">
        <v>12</v>
      </c>
      <c r="C48" s="22">
        <f t="shared" si="0"/>
        <v>406000</v>
      </c>
      <c r="D48" s="15">
        <f t="shared" si="10"/>
        <v>0.8570109341507839</v>
      </c>
      <c r="E48" s="228">
        <v>375000</v>
      </c>
      <c r="F48" s="19">
        <f t="shared" si="2"/>
        <v>92.36453201970443</v>
      </c>
      <c r="G48" s="22">
        <v>16000</v>
      </c>
      <c r="H48" s="60">
        <f t="shared" si="3"/>
        <v>3.9408866995073892</v>
      </c>
      <c r="I48" s="240"/>
      <c r="J48" s="19">
        <f t="shared" si="4"/>
        <v>0</v>
      </c>
      <c r="K48" s="22">
        <v>15000</v>
      </c>
      <c r="L48" s="15">
        <f t="shared" si="5"/>
        <v>3.6945812807881775</v>
      </c>
      <c r="M48" s="228"/>
      <c r="N48" s="19">
        <f t="shared" si="6"/>
        <v>0</v>
      </c>
      <c r="O48" s="61"/>
      <c r="P48" s="46">
        <v>107250</v>
      </c>
      <c r="Q48" s="46">
        <v>47373958</v>
      </c>
      <c r="R48" s="62">
        <v>47373958</v>
      </c>
      <c r="S48" s="22">
        <v>69</v>
      </c>
      <c r="T48" s="62">
        <f t="shared" si="8"/>
        <v>145.64964151823668</v>
      </c>
      <c r="U48" s="24">
        <v>37</v>
      </c>
      <c r="V48" s="246">
        <f t="shared" si="11"/>
        <v>169.95073891625614</v>
      </c>
      <c r="W48" s="247">
        <f t="shared" si="9"/>
        <v>18.64864864864865</v>
      </c>
      <c r="X48" s="248">
        <v>788</v>
      </c>
    </row>
    <row r="49" spans="1:24" ht="13.5">
      <c r="A49" s="276"/>
      <c r="B49" s="48" t="s">
        <v>37</v>
      </c>
      <c r="C49" s="55">
        <f t="shared" si="0"/>
        <v>106000</v>
      </c>
      <c r="D49" s="49">
        <f t="shared" si="10"/>
        <v>0.1163846700879441</v>
      </c>
      <c r="E49" s="227">
        <v>66000</v>
      </c>
      <c r="F49" s="50">
        <f t="shared" si="2"/>
        <v>62.264150943396224</v>
      </c>
      <c r="G49" s="55">
        <v>24000</v>
      </c>
      <c r="H49" s="51">
        <f t="shared" si="3"/>
        <v>22.641509433962263</v>
      </c>
      <c r="I49" s="242"/>
      <c r="J49" s="50">
        <f t="shared" si="4"/>
        <v>0</v>
      </c>
      <c r="K49" s="55">
        <v>16000</v>
      </c>
      <c r="L49" s="49">
        <f t="shared" si="5"/>
        <v>15.09433962264151</v>
      </c>
      <c r="M49" s="227"/>
      <c r="N49" s="50">
        <f t="shared" si="6"/>
        <v>0</v>
      </c>
      <c r="O49" s="53"/>
      <c r="P49" s="63">
        <v>40500</v>
      </c>
      <c r="Q49" s="63">
        <v>131000</v>
      </c>
      <c r="R49" s="54">
        <v>91077287</v>
      </c>
      <c r="S49" s="55">
        <v>11.21</v>
      </c>
      <c r="T49" s="54">
        <f t="shared" si="8"/>
        <v>12.308227846092956</v>
      </c>
      <c r="U49" s="57">
        <v>151</v>
      </c>
      <c r="V49" s="252">
        <f t="shared" si="11"/>
        <v>105.75471698113209</v>
      </c>
      <c r="W49" s="253">
        <f t="shared" si="9"/>
        <v>0.7423841059602649</v>
      </c>
      <c r="X49" s="254">
        <v>1655</v>
      </c>
    </row>
    <row r="50" spans="1:24" ht="13.5">
      <c r="A50" s="276"/>
      <c r="B50" s="41" t="s">
        <v>42</v>
      </c>
      <c r="C50" s="22">
        <f t="shared" si="0"/>
        <v>72500</v>
      </c>
      <c r="D50" s="15">
        <f t="shared" si="10"/>
        <v>1.5923535402631535</v>
      </c>
      <c r="E50" s="228">
        <v>50000</v>
      </c>
      <c r="F50" s="19">
        <f t="shared" si="2"/>
        <v>68.96551724137932</v>
      </c>
      <c r="G50" s="22">
        <v>9000</v>
      </c>
      <c r="H50" s="60">
        <f t="shared" si="3"/>
        <v>12.413793103448276</v>
      </c>
      <c r="I50" s="240"/>
      <c r="J50" s="19">
        <f t="shared" si="4"/>
        <v>0</v>
      </c>
      <c r="K50" s="22">
        <v>13500</v>
      </c>
      <c r="L50" s="15">
        <f t="shared" si="5"/>
        <v>18.620689655172413</v>
      </c>
      <c r="M50" s="228"/>
      <c r="N50" s="19">
        <f t="shared" si="6"/>
        <v>0</v>
      </c>
      <c r="O50" s="45" t="s">
        <v>163</v>
      </c>
      <c r="P50" s="46">
        <v>93800</v>
      </c>
      <c r="Q50" s="46">
        <v>312500</v>
      </c>
      <c r="R50" s="62">
        <v>4553009</v>
      </c>
      <c r="S50" s="22">
        <v>72.4</v>
      </c>
      <c r="T50" s="62">
        <f t="shared" si="8"/>
        <v>1590.1571905524459</v>
      </c>
      <c r="U50" s="24">
        <v>155</v>
      </c>
      <c r="V50" s="246">
        <f t="shared" si="11"/>
        <v>998.6206896551726</v>
      </c>
      <c r="W50" s="247">
        <f t="shared" si="9"/>
        <v>4.670967741935484</v>
      </c>
      <c r="X50" s="248">
        <v>34149</v>
      </c>
    </row>
    <row r="51" spans="1:24" s="39" customFormat="1" ht="13.5">
      <c r="A51" s="276"/>
      <c r="B51" s="112" t="s">
        <v>19</v>
      </c>
      <c r="C51" s="117">
        <f t="shared" si="0"/>
        <v>290000</v>
      </c>
      <c r="D51" s="49">
        <f t="shared" si="10"/>
        <v>1.2513865578817633</v>
      </c>
      <c r="E51" s="236">
        <v>200000</v>
      </c>
      <c r="F51" s="20">
        <f t="shared" si="2"/>
        <v>68.96551724137932</v>
      </c>
      <c r="G51" s="117">
        <v>45000</v>
      </c>
      <c r="H51" s="113">
        <f t="shared" si="3"/>
        <v>15.517241379310345</v>
      </c>
      <c r="I51" s="243"/>
      <c r="J51" s="20">
        <f t="shared" si="4"/>
        <v>0</v>
      </c>
      <c r="K51" s="117">
        <v>45000</v>
      </c>
      <c r="L51" s="114">
        <f t="shared" si="5"/>
        <v>15.517241379310345</v>
      </c>
      <c r="M51" s="236"/>
      <c r="N51" s="20">
        <f t="shared" si="6"/>
        <v>0</v>
      </c>
      <c r="O51" s="115" t="s">
        <v>180</v>
      </c>
      <c r="P51" s="214">
        <v>17000</v>
      </c>
      <c r="Q51" s="214">
        <v>1657000</v>
      </c>
      <c r="R51" s="116">
        <v>23174294</v>
      </c>
      <c r="S51" s="117">
        <v>95.8</v>
      </c>
      <c r="T51" s="54">
        <f t="shared" si="8"/>
        <v>413.38907670714804</v>
      </c>
      <c r="U51" s="118">
        <v>379</v>
      </c>
      <c r="V51" s="252">
        <f t="shared" si="11"/>
        <v>330.34482758620686</v>
      </c>
      <c r="W51" s="253">
        <f>SUM(S51*10/U51)</f>
        <v>2.5277044854881265</v>
      </c>
      <c r="X51" s="254">
        <v>16352</v>
      </c>
    </row>
    <row r="52" spans="1:24" ht="13.5">
      <c r="A52" s="276"/>
      <c r="B52" s="41" t="s">
        <v>17</v>
      </c>
      <c r="C52" s="22">
        <f t="shared" si="0"/>
        <v>306600</v>
      </c>
      <c r="D52" s="15">
        <f t="shared" si="10"/>
        <v>0.4711982816661959</v>
      </c>
      <c r="E52" s="228">
        <v>190000</v>
      </c>
      <c r="F52" s="19">
        <f t="shared" si="2"/>
        <v>61.969993476842795</v>
      </c>
      <c r="G52" s="22">
        <v>70600</v>
      </c>
      <c r="H52" s="60">
        <f t="shared" si="3"/>
        <v>23.026744944553165</v>
      </c>
      <c r="I52" s="240"/>
      <c r="J52" s="19">
        <f t="shared" si="4"/>
        <v>0</v>
      </c>
      <c r="K52" s="22">
        <v>46000</v>
      </c>
      <c r="L52" s="15">
        <f t="shared" si="5"/>
        <v>15.003261578604045</v>
      </c>
      <c r="M52" s="228"/>
      <c r="N52" s="19">
        <f t="shared" si="6"/>
        <v>0</v>
      </c>
      <c r="O52" s="45" t="s">
        <v>163</v>
      </c>
      <c r="P52" s="46">
        <v>113700</v>
      </c>
      <c r="Q52" s="46">
        <v>200000</v>
      </c>
      <c r="R52" s="62">
        <v>65068149</v>
      </c>
      <c r="S52" s="22">
        <v>33.7</v>
      </c>
      <c r="T52" s="62">
        <f t="shared" si="8"/>
        <v>51.791852877204185</v>
      </c>
      <c r="U52" s="24">
        <v>244</v>
      </c>
      <c r="V52" s="246">
        <f t="shared" si="11"/>
        <v>109.91519895629486</v>
      </c>
      <c r="W52" s="247">
        <f t="shared" si="9"/>
        <v>1.3811475409836065</v>
      </c>
      <c r="X52" s="248">
        <v>3752</v>
      </c>
    </row>
    <row r="53" spans="1:24" ht="13.5">
      <c r="A53" s="277"/>
      <c r="B53" s="119" t="s">
        <v>13</v>
      </c>
      <c r="C53" s="72">
        <f t="shared" si="0"/>
        <v>455000</v>
      </c>
      <c r="D53" s="67">
        <f t="shared" si="10"/>
        <v>0.5336469942256815</v>
      </c>
      <c r="E53" s="232">
        <v>412000</v>
      </c>
      <c r="F53" s="70">
        <f t="shared" si="2"/>
        <v>90.54945054945055</v>
      </c>
      <c r="G53" s="72">
        <v>13000</v>
      </c>
      <c r="H53" s="68">
        <f t="shared" si="3"/>
        <v>2.857142857142857</v>
      </c>
      <c r="I53" s="244"/>
      <c r="J53" s="70">
        <f t="shared" si="4"/>
        <v>0</v>
      </c>
      <c r="K53" s="72">
        <v>30000</v>
      </c>
      <c r="L53" s="67">
        <f t="shared" si="5"/>
        <v>6.593406593406593</v>
      </c>
      <c r="M53" s="232"/>
      <c r="N53" s="70">
        <f t="shared" si="6"/>
        <v>0</v>
      </c>
      <c r="O53" s="197" t="s">
        <v>181</v>
      </c>
      <c r="P53" s="209">
        <v>40000</v>
      </c>
      <c r="Q53" s="209">
        <v>5000000</v>
      </c>
      <c r="R53" s="71">
        <v>85262356</v>
      </c>
      <c r="S53" s="72">
        <v>37.3</v>
      </c>
      <c r="T53" s="71">
        <f t="shared" si="8"/>
        <v>43.74732502113828</v>
      </c>
      <c r="U53" s="74">
        <v>71.2</v>
      </c>
      <c r="V53" s="255">
        <f t="shared" si="11"/>
        <v>81.97802197802197</v>
      </c>
      <c r="W53" s="256">
        <f t="shared" si="9"/>
        <v>5.23876404494382</v>
      </c>
      <c r="X53" s="257">
        <v>835</v>
      </c>
    </row>
    <row r="54" spans="1:24" ht="13.5">
      <c r="A54" s="275" t="s">
        <v>149</v>
      </c>
      <c r="B54" s="120" t="s">
        <v>83</v>
      </c>
      <c r="C54" s="125">
        <f>SUM(E54,G54,I54,K54,M54)</f>
        <v>76000</v>
      </c>
      <c r="D54" s="88">
        <f t="shared" si="10"/>
        <v>0.18857659089105094</v>
      </c>
      <c r="E54" s="237">
        <v>41400</v>
      </c>
      <c r="F54" s="121">
        <f t="shared" si="2"/>
        <v>54.473684210526315</v>
      </c>
      <c r="G54" s="125">
        <v>20000</v>
      </c>
      <c r="H54" s="122">
        <f t="shared" si="3"/>
        <v>26.31578947368421</v>
      </c>
      <c r="I54" s="245"/>
      <c r="J54" s="121">
        <f t="shared" si="4"/>
        <v>0</v>
      </c>
      <c r="K54" s="125">
        <v>14600</v>
      </c>
      <c r="L54" s="88">
        <f t="shared" si="5"/>
        <v>19.210526315789473</v>
      </c>
      <c r="M54" s="237"/>
      <c r="N54" s="121">
        <f t="shared" si="6"/>
        <v>0</v>
      </c>
      <c r="O54" s="123"/>
      <c r="P54" s="215">
        <v>31240</v>
      </c>
      <c r="Q54" s="215">
        <v>0</v>
      </c>
      <c r="R54" s="124">
        <v>40301927</v>
      </c>
      <c r="S54" s="125">
        <v>20.5</v>
      </c>
      <c r="T54" s="124">
        <f t="shared" si="8"/>
        <v>50.866054121928215</v>
      </c>
      <c r="U54" s="126">
        <v>241</v>
      </c>
      <c r="V54" s="258">
        <f t="shared" si="11"/>
        <v>269.7368421052631</v>
      </c>
      <c r="W54" s="259">
        <f t="shared" si="9"/>
        <v>0.8506224066390041</v>
      </c>
      <c r="X54" s="260">
        <v>5979</v>
      </c>
    </row>
    <row r="55" spans="1:24" ht="13.5">
      <c r="A55" s="276"/>
      <c r="B55" s="48" t="s">
        <v>20</v>
      </c>
      <c r="C55" s="55">
        <f t="shared" si="0"/>
        <v>367901</v>
      </c>
      <c r="D55" s="49">
        <f t="shared" si="10"/>
        <v>0.19362125533944421</v>
      </c>
      <c r="E55" s="227">
        <v>238200</v>
      </c>
      <c r="F55" s="50">
        <f t="shared" si="2"/>
        <v>64.74567886469457</v>
      </c>
      <c r="G55" s="55">
        <v>62261</v>
      </c>
      <c r="H55" s="51">
        <f t="shared" si="3"/>
        <v>16.92330273633396</v>
      </c>
      <c r="I55" s="242"/>
      <c r="J55" s="50">
        <f t="shared" si="4"/>
        <v>0</v>
      </c>
      <c r="K55" s="55">
        <v>67440</v>
      </c>
      <c r="L55" s="49">
        <f t="shared" si="5"/>
        <v>18.331018398971462</v>
      </c>
      <c r="M55" s="227"/>
      <c r="N55" s="50">
        <f t="shared" si="6"/>
        <v>0</v>
      </c>
      <c r="O55" s="115" t="s">
        <v>164</v>
      </c>
      <c r="P55" s="63">
        <v>385600</v>
      </c>
      <c r="Q55" s="63">
        <v>1340000</v>
      </c>
      <c r="R55" s="54">
        <v>190010647</v>
      </c>
      <c r="S55" s="55">
        <v>390</v>
      </c>
      <c r="T55" s="54">
        <f t="shared" si="8"/>
        <v>205.25165624008426</v>
      </c>
      <c r="U55" s="57">
        <v>1398</v>
      </c>
      <c r="V55" s="252">
        <f t="shared" si="11"/>
        <v>1060.0677899761079</v>
      </c>
      <c r="W55" s="253">
        <f t="shared" si="9"/>
        <v>2.7896995708154506</v>
      </c>
      <c r="X55" s="254">
        <v>7356</v>
      </c>
    </row>
    <row r="56" spans="1:24" ht="13.5">
      <c r="A56" s="276"/>
      <c r="B56" s="41" t="s">
        <v>41</v>
      </c>
      <c r="C56" s="22">
        <f t="shared" si="0"/>
        <v>64966</v>
      </c>
      <c r="D56" s="15">
        <f t="shared" si="10"/>
        <v>0.39893787687504517</v>
      </c>
      <c r="E56" s="228">
        <v>36016</v>
      </c>
      <c r="F56" s="19">
        <f t="shared" si="2"/>
        <v>55.438229227595976</v>
      </c>
      <c r="G56" s="22">
        <v>20450</v>
      </c>
      <c r="H56" s="60">
        <f t="shared" si="3"/>
        <v>31.47800387895207</v>
      </c>
      <c r="I56" s="240"/>
      <c r="J56" s="19">
        <f t="shared" si="4"/>
        <v>0</v>
      </c>
      <c r="K56" s="22">
        <v>8500</v>
      </c>
      <c r="L56" s="15">
        <f t="shared" si="5"/>
        <v>13.08376689345196</v>
      </c>
      <c r="M56" s="228"/>
      <c r="N56" s="19">
        <f t="shared" si="6"/>
        <v>0</v>
      </c>
      <c r="O56" s="205" t="s">
        <v>184</v>
      </c>
      <c r="P56" s="46">
        <v>38000</v>
      </c>
      <c r="Q56" s="46">
        <v>50000</v>
      </c>
      <c r="R56" s="62">
        <v>16284741</v>
      </c>
      <c r="S56" s="22">
        <v>26.3</v>
      </c>
      <c r="T56" s="62">
        <f t="shared" si="8"/>
        <v>161.5008798727594</v>
      </c>
      <c r="U56" s="24">
        <v>173</v>
      </c>
      <c r="V56" s="246">
        <f t="shared" si="11"/>
        <v>404.8271403503371</v>
      </c>
      <c r="W56" s="247">
        <f t="shared" si="9"/>
        <v>1.5202312138728324</v>
      </c>
      <c r="X56" s="248">
        <v>10630</v>
      </c>
    </row>
    <row r="57" spans="1:24" ht="13.5">
      <c r="A57" s="276"/>
      <c r="B57" s="48" t="s">
        <v>27</v>
      </c>
      <c r="C57" s="55">
        <f t="shared" si="0"/>
        <v>254259</v>
      </c>
      <c r="D57" s="49">
        <f t="shared" si="10"/>
        <v>0.5748882766510919</v>
      </c>
      <c r="E57" s="227">
        <v>216921</v>
      </c>
      <c r="F57" s="50">
        <f t="shared" si="2"/>
        <v>85.31497410121175</v>
      </c>
      <c r="G57" s="55">
        <v>27605</v>
      </c>
      <c r="H57" s="51">
        <f t="shared" si="3"/>
        <v>10.857039475495458</v>
      </c>
      <c r="I57" s="242"/>
      <c r="J57" s="50">
        <f t="shared" si="4"/>
        <v>0</v>
      </c>
      <c r="K57" s="55">
        <v>9733</v>
      </c>
      <c r="L57" s="49">
        <f t="shared" si="5"/>
        <v>3.827986423292784</v>
      </c>
      <c r="M57" s="227"/>
      <c r="N57" s="50">
        <f t="shared" si="6"/>
        <v>0</v>
      </c>
      <c r="O57" s="53"/>
      <c r="P57" s="63">
        <v>144097</v>
      </c>
      <c r="Q57" s="63">
        <v>61900</v>
      </c>
      <c r="R57" s="54">
        <v>44227550</v>
      </c>
      <c r="S57" s="55">
        <v>51</v>
      </c>
      <c r="T57" s="54">
        <f t="shared" si="8"/>
        <v>115.31274058816281</v>
      </c>
      <c r="U57" s="57">
        <v>180</v>
      </c>
      <c r="V57" s="252">
        <f t="shared" si="11"/>
        <v>200.58287022288297</v>
      </c>
      <c r="W57" s="253">
        <f t="shared" si="9"/>
        <v>2.8333333333333335</v>
      </c>
      <c r="X57" s="254">
        <v>4067</v>
      </c>
    </row>
    <row r="58" spans="1:24" ht="13.5">
      <c r="A58" s="276"/>
      <c r="B58" s="41" t="s">
        <v>62</v>
      </c>
      <c r="C58" s="22">
        <f t="shared" si="0"/>
        <v>49000</v>
      </c>
      <c r="D58" s="15">
        <f t="shared" si="10"/>
        <v>0.4291850380490054</v>
      </c>
      <c r="E58" s="228">
        <v>38000</v>
      </c>
      <c r="F58" s="19">
        <f t="shared" si="2"/>
        <v>77.55102040816327</v>
      </c>
      <c r="G58" s="22">
        <v>3000</v>
      </c>
      <c r="H58" s="60">
        <f t="shared" si="3"/>
        <v>6.122448979591836</v>
      </c>
      <c r="I58" s="240"/>
      <c r="J58" s="19">
        <f t="shared" si="4"/>
        <v>0</v>
      </c>
      <c r="K58" s="22">
        <v>8000</v>
      </c>
      <c r="L58" s="15">
        <f t="shared" si="5"/>
        <v>16.3265306122449</v>
      </c>
      <c r="M58" s="228"/>
      <c r="N58" s="19">
        <f t="shared" si="6"/>
        <v>0</v>
      </c>
      <c r="O58" s="45" t="s">
        <v>163</v>
      </c>
      <c r="P58" s="46">
        <v>26500</v>
      </c>
      <c r="Q58" s="46">
        <v>1120000</v>
      </c>
      <c r="R58" s="62">
        <v>11416987</v>
      </c>
      <c r="S58" s="22">
        <v>16.6</v>
      </c>
      <c r="T58" s="62">
        <f t="shared" si="8"/>
        <v>145.39738023701003</v>
      </c>
      <c r="U58" s="24">
        <v>41.5</v>
      </c>
      <c r="V58" s="246">
        <f t="shared" si="11"/>
        <v>338.7755102040816</v>
      </c>
      <c r="W58" s="247">
        <f t="shared" si="9"/>
        <v>4</v>
      </c>
      <c r="X58" s="248">
        <v>3646</v>
      </c>
    </row>
    <row r="59" spans="1:24" ht="13.5">
      <c r="A59" s="276"/>
      <c r="B59" s="48" t="s">
        <v>29</v>
      </c>
      <c r="C59" s="55">
        <f t="shared" si="0"/>
        <v>248700</v>
      </c>
      <c r="D59" s="49">
        <f t="shared" si="10"/>
        <v>0.22879297281933042</v>
      </c>
      <c r="E59" s="227">
        <v>178000</v>
      </c>
      <c r="F59" s="50">
        <f t="shared" si="2"/>
        <v>71.57217531162043</v>
      </c>
      <c r="G59" s="55">
        <v>46400</v>
      </c>
      <c r="H59" s="51">
        <f t="shared" si="3"/>
        <v>18.657016485725773</v>
      </c>
      <c r="I59" s="242">
        <v>12600</v>
      </c>
      <c r="J59" s="50">
        <f t="shared" si="4"/>
        <v>5.066344993968637</v>
      </c>
      <c r="K59" s="55">
        <v>11700</v>
      </c>
      <c r="L59" s="49">
        <f t="shared" si="5"/>
        <v>4.704463208685163</v>
      </c>
      <c r="M59" s="227"/>
      <c r="N59" s="50">
        <f t="shared" si="6"/>
        <v>0</v>
      </c>
      <c r="O59" s="53"/>
      <c r="P59" s="63">
        <v>30700</v>
      </c>
      <c r="Q59" s="63">
        <v>39899</v>
      </c>
      <c r="R59" s="54">
        <v>108700891</v>
      </c>
      <c r="S59" s="55">
        <v>39.8</v>
      </c>
      <c r="T59" s="54">
        <f t="shared" si="8"/>
        <v>36.61423529637857</v>
      </c>
      <c r="U59" s="57">
        <v>882</v>
      </c>
      <c r="V59" s="252">
        <f t="shared" si="11"/>
        <v>160.03216726980295</v>
      </c>
      <c r="W59" s="253">
        <f t="shared" si="9"/>
        <v>0.4512471655328798</v>
      </c>
      <c r="X59" s="254">
        <v>8110</v>
      </c>
    </row>
    <row r="60" spans="1:24" ht="13.5">
      <c r="A60" s="276"/>
      <c r="B60" s="41" t="s">
        <v>40</v>
      </c>
      <c r="C60" s="22">
        <f t="shared" si="0"/>
        <v>114000</v>
      </c>
      <c r="D60" s="15">
        <f t="shared" si="10"/>
        <v>0.39756221822559823</v>
      </c>
      <c r="E60" s="228">
        <v>74000</v>
      </c>
      <c r="F60" s="19">
        <f t="shared" si="2"/>
        <v>64.91228070175438</v>
      </c>
      <c r="G60" s="22">
        <v>23000</v>
      </c>
      <c r="H60" s="60">
        <f t="shared" si="3"/>
        <v>20.17543859649123</v>
      </c>
      <c r="I60" s="18"/>
      <c r="J60" s="19">
        <f t="shared" si="4"/>
        <v>0</v>
      </c>
      <c r="K60" s="22">
        <v>17000</v>
      </c>
      <c r="L60" s="15">
        <f t="shared" si="5"/>
        <v>14.912280701754385</v>
      </c>
      <c r="M60" s="228"/>
      <c r="N60" s="19">
        <f>SUM(M60/C60%)</f>
        <v>0</v>
      </c>
      <c r="O60" s="61"/>
      <c r="P60" s="46">
        <v>84000</v>
      </c>
      <c r="Q60" s="46">
        <v>188000</v>
      </c>
      <c r="R60" s="62">
        <v>28674757</v>
      </c>
      <c r="S60" s="22">
        <v>12.7</v>
      </c>
      <c r="T60" s="62">
        <f t="shared" si="8"/>
        <v>44.28982606548331</v>
      </c>
      <c r="U60" s="24">
        <v>111</v>
      </c>
      <c r="V60" s="246">
        <f t="shared" si="11"/>
        <v>111.40350877192982</v>
      </c>
      <c r="W60" s="247">
        <f t="shared" si="9"/>
        <v>1.1441441441441442</v>
      </c>
      <c r="X60" s="248">
        <v>3870</v>
      </c>
    </row>
    <row r="61" spans="1:24" ht="13.5">
      <c r="A61" s="277"/>
      <c r="B61" s="119" t="s">
        <v>60</v>
      </c>
      <c r="C61" s="72">
        <f t="shared" si="0"/>
        <v>115000</v>
      </c>
      <c r="D61" s="67">
        <f t="shared" si="10"/>
        <v>0.44087211097464096</v>
      </c>
      <c r="E61" s="232">
        <v>63000</v>
      </c>
      <c r="F61" s="70">
        <f t="shared" si="2"/>
        <v>54.78260869565217</v>
      </c>
      <c r="G61" s="72">
        <v>17500</v>
      </c>
      <c r="H61" s="68">
        <f t="shared" si="3"/>
        <v>15.217391304347826</v>
      </c>
      <c r="I61" s="86"/>
      <c r="J61" s="70">
        <f t="shared" si="4"/>
        <v>0</v>
      </c>
      <c r="K61" s="72">
        <v>11500</v>
      </c>
      <c r="L61" s="67">
        <f t="shared" si="5"/>
        <v>10</v>
      </c>
      <c r="M61" s="232">
        <v>23000</v>
      </c>
      <c r="N61" s="70">
        <f>SUM(M61/C61%)</f>
        <v>20</v>
      </c>
      <c r="O61" s="197" t="s">
        <v>162</v>
      </c>
      <c r="P61" s="209"/>
      <c r="Q61" s="209">
        <v>8000</v>
      </c>
      <c r="R61" s="71">
        <v>26084662</v>
      </c>
      <c r="S61" s="72">
        <v>25.6</v>
      </c>
      <c r="T61" s="71">
        <f t="shared" si="8"/>
        <v>98.1419655734853</v>
      </c>
      <c r="U61" s="74">
        <v>220</v>
      </c>
      <c r="V61" s="255">
        <f t="shared" si="11"/>
        <v>222.6086956521739</v>
      </c>
      <c r="W61" s="256">
        <f t="shared" si="9"/>
        <v>1.1636363636363636</v>
      </c>
      <c r="X61" s="257">
        <v>8446</v>
      </c>
    </row>
    <row r="62" spans="1:24" ht="13.5">
      <c r="A62" s="276" t="s">
        <v>150</v>
      </c>
      <c r="B62" s="41" t="s">
        <v>33</v>
      </c>
      <c r="C62" s="22">
        <f t="shared" si="0"/>
        <v>107000</v>
      </c>
      <c r="D62" s="15">
        <f t="shared" si="10"/>
        <v>0.8725010184614692</v>
      </c>
      <c r="E62" s="228">
        <v>100000</v>
      </c>
      <c r="F62" s="19">
        <f t="shared" si="2"/>
        <v>93.45794392523365</v>
      </c>
      <c r="G62" s="22">
        <v>1000</v>
      </c>
      <c r="H62" s="60">
        <f t="shared" si="3"/>
        <v>0.9345794392523364</v>
      </c>
      <c r="I62" s="18"/>
      <c r="J62" s="19">
        <f t="shared" si="4"/>
        <v>0</v>
      </c>
      <c r="K62" s="22">
        <v>6000</v>
      </c>
      <c r="L62" s="15">
        <f t="shared" si="5"/>
        <v>5.607476635514018</v>
      </c>
      <c r="M62" s="228"/>
      <c r="N62" s="19">
        <f t="shared" si="6"/>
        <v>0</v>
      </c>
      <c r="O62" s="61"/>
      <c r="P62" s="46">
        <v>10000</v>
      </c>
      <c r="Q62" s="46"/>
      <c r="R62" s="62">
        <v>12263596</v>
      </c>
      <c r="S62" s="22">
        <v>22.9</v>
      </c>
      <c r="T62" s="62">
        <f t="shared" si="8"/>
        <v>186.73152638100603</v>
      </c>
      <c r="U62" s="24">
        <v>48.3</v>
      </c>
      <c r="V62" s="246">
        <f t="shared" si="11"/>
        <v>214.01869158878503</v>
      </c>
      <c r="W62" s="247">
        <f t="shared" si="9"/>
        <v>4.74120082815735</v>
      </c>
      <c r="X62" s="248">
        <v>3941</v>
      </c>
    </row>
    <row r="63" spans="1:24" ht="13.5">
      <c r="A63" s="276"/>
      <c r="B63" s="48" t="s">
        <v>25</v>
      </c>
      <c r="C63" s="55">
        <f t="shared" si="0"/>
        <v>201750</v>
      </c>
      <c r="D63" s="49">
        <f t="shared" si="10"/>
        <v>4.11182115463199</v>
      </c>
      <c r="E63" s="227">
        <v>200000</v>
      </c>
      <c r="F63" s="50">
        <f t="shared" si="2"/>
        <v>99.13258983890954</v>
      </c>
      <c r="G63" s="55">
        <v>1400</v>
      </c>
      <c r="H63" s="51">
        <f t="shared" si="3"/>
        <v>0.6939281288723668</v>
      </c>
      <c r="I63" s="52"/>
      <c r="J63" s="50">
        <f t="shared" si="4"/>
        <v>0</v>
      </c>
      <c r="K63" s="55">
        <v>350</v>
      </c>
      <c r="L63" s="49">
        <f t="shared" si="5"/>
        <v>0.1734820322180917</v>
      </c>
      <c r="M63" s="227"/>
      <c r="N63" s="50">
        <f>SUM(M63/C63%)</f>
        <v>0</v>
      </c>
      <c r="O63" s="115" t="s">
        <v>176</v>
      </c>
      <c r="P63" s="63"/>
      <c r="Q63" s="63">
        <v>120000</v>
      </c>
      <c r="R63" s="54">
        <v>4906585</v>
      </c>
      <c r="S63" s="55"/>
      <c r="T63" s="54">
        <f t="shared" si="8"/>
        <v>0</v>
      </c>
      <c r="U63" s="57">
        <v>1.4</v>
      </c>
      <c r="V63" s="252">
        <f t="shared" si="11"/>
        <v>0</v>
      </c>
      <c r="W63" s="253">
        <f t="shared" si="9"/>
        <v>0</v>
      </c>
      <c r="X63" s="254">
        <v>285</v>
      </c>
    </row>
    <row r="64" spans="1:24" ht="13.5">
      <c r="A64" s="276"/>
      <c r="B64" s="84" t="s">
        <v>80</v>
      </c>
      <c r="C64" s="22">
        <f>SUM(E64,G64,I64,K64,M64)</f>
        <v>13620</v>
      </c>
      <c r="D64" s="15">
        <f t="shared" si="10"/>
        <v>0.1087698615803686</v>
      </c>
      <c r="E64" s="228">
        <v>11900</v>
      </c>
      <c r="F64" s="19">
        <f t="shared" si="2"/>
        <v>87.37151248164464</v>
      </c>
      <c r="G64" s="22">
        <v>950</v>
      </c>
      <c r="H64" s="60">
        <f t="shared" si="3"/>
        <v>6.975036710719531</v>
      </c>
      <c r="I64" s="18"/>
      <c r="J64" s="19">
        <f t="shared" si="4"/>
        <v>0</v>
      </c>
      <c r="K64" s="22">
        <v>770</v>
      </c>
      <c r="L64" s="15">
        <f t="shared" si="5"/>
        <v>5.6534508076358305</v>
      </c>
      <c r="M64" s="228"/>
      <c r="N64" s="50">
        <f t="shared" si="6"/>
        <v>0</v>
      </c>
      <c r="O64" s="115" t="s">
        <v>163</v>
      </c>
      <c r="P64" s="63">
        <v>5000</v>
      </c>
      <c r="Q64" s="46"/>
      <c r="R64" s="62">
        <v>12521851</v>
      </c>
      <c r="S64" s="22">
        <v>9.88</v>
      </c>
      <c r="T64" s="62">
        <f t="shared" si="8"/>
        <v>78.90207286446709</v>
      </c>
      <c r="U64" s="24">
        <v>136</v>
      </c>
      <c r="V64" s="246">
        <f t="shared" si="11"/>
        <v>725.4038179148312</v>
      </c>
      <c r="W64" s="247">
        <f t="shared" si="9"/>
        <v>0.7264705882352942</v>
      </c>
      <c r="X64" s="248">
        <v>1007</v>
      </c>
    </row>
    <row r="65" spans="1:24" ht="13.5">
      <c r="A65" s="276"/>
      <c r="B65" s="85" t="s">
        <v>85</v>
      </c>
      <c r="C65" s="55">
        <f>SUM(E65,G65,I65,K65,M65)</f>
        <v>62334</v>
      </c>
      <c r="D65" s="49">
        <f t="shared" si="10"/>
        <v>0.141675175420023</v>
      </c>
      <c r="E65" s="227">
        <v>41350</v>
      </c>
      <c r="F65" s="50">
        <f t="shared" si="2"/>
        <v>66.33618891776558</v>
      </c>
      <c r="G65" s="55">
        <v>5801</v>
      </c>
      <c r="H65" s="51">
        <f t="shared" si="3"/>
        <v>9.306317579491129</v>
      </c>
      <c r="I65" s="52"/>
      <c r="J65" s="50">
        <f t="shared" si="4"/>
        <v>0</v>
      </c>
      <c r="K65" s="55">
        <v>9183</v>
      </c>
      <c r="L65" s="49">
        <f t="shared" si="5"/>
        <v>14.731928000770045</v>
      </c>
      <c r="M65" s="227">
        <v>6000</v>
      </c>
      <c r="N65" s="50">
        <f t="shared" si="6"/>
        <v>9.62556550197324</v>
      </c>
      <c r="O65" s="53"/>
      <c r="P65" s="63"/>
      <c r="Q65" s="63">
        <v>41352</v>
      </c>
      <c r="R65" s="54">
        <v>43997828</v>
      </c>
      <c r="S65" s="55">
        <v>38.4</v>
      </c>
      <c r="T65" s="54">
        <f t="shared" si="8"/>
        <v>87.27703558457476</v>
      </c>
      <c r="U65" s="57">
        <v>277</v>
      </c>
      <c r="V65" s="252">
        <f t="shared" si="11"/>
        <v>616.0361921262873</v>
      </c>
      <c r="W65" s="253">
        <f t="shared" si="9"/>
        <v>1.3862815884476534</v>
      </c>
      <c r="X65" s="254">
        <v>6249</v>
      </c>
    </row>
    <row r="66" spans="1:24" ht="14.25" thickBot="1">
      <c r="A66" s="278"/>
      <c r="B66" s="127" t="s">
        <v>38</v>
      </c>
      <c r="C66" s="133">
        <f t="shared" si="0"/>
        <v>109300</v>
      </c>
      <c r="D66" s="128">
        <f t="shared" si="10"/>
        <v>0.2584356358955418</v>
      </c>
      <c r="E66" s="238">
        <v>105000</v>
      </c>
      <c r="F66" s="129">
        <f t="shared" si="2"/>
        <v>96.06587374199451</v>
      </c>
      <c r="G66" s="133">
        <v>1300</v>
      </c>
      <c r="H66" s="128">
        <f t="shared" si="3"/>
        <v>1.1893870082342177</v>
      </c>
      <c r="I66" s="130"/>
      <c r="J66" s="129">
        <f t="shared" si="4"/>
        <v>0</v>
      </c>
      <c r="K66" s="133">
        <v>3000</v>
      </c>
      <c r="L66" s="131">
        <f t="shared" si="5"/>
        <v>2.7447392497712717</v>
      </c>
      <c r="M66" s="238"/>
      <c r="N66" s="129">
        <f t="shared" si="6"/>
        <v>0</v>
      </c>
      <c r="O66" s="199" t="s">
        <v>177</v>
      </c>
      <c r="P66" s="216">
        <v>17500</v>
      </c>
      <c r="Q66" s="216">
        <v>85000</v>
      </c>
      <c r="R66" s="132">
        <v>42292929</v>
      </c>
      <c r="S66" s="133">
        <v>5.79</v>
      </c>
      <c r="T66" s="132">
        <f t="shared" si="8"/>
        <v>13.690231764274355</v>
      </c>
      <c r="U66" s="134">
        <v>44.8</v>
      </c>
      <c r="V66" s="267">
        <f t="shared" si="11"/>
        <v>52.973467520585544</v>
      </c>
      <c r="W66" s="268">
        <f t="shared" si="9"/>
        <v>1.2924107142857144</v>
      </c>
      <c r="X66" s="269">
        <v>1059</v>
      </c>
    </row>
    <row r="67" spans="1:24" ht="13.5">
      <c r="A67" s="135"/>
      <c r="B67" s="136"/>
      <c r="C67" s="1"/>
      <c r="D67" s="1"/>
      <c r="E67" s="1"/>
      <c r="F67" s="1"/>
      <c r="G67" s="1"/>
      <c r="H67" s="137" t="s">
        <v>151</v>
      </c>
      <c r="I67" s="1"/>
      <c r="J67" s="1"/>
      <c r="K67" s="1"/>
      <c r="L67" s="1"/>
      <c r="M67" s="1"/>
      <c r="N67" s="1"/>
      <c r="O67" s="1"/>
      <c r="P67" s="1"/>
      <c r="Q67" s="1"/>
      <c r="R67" s="138"/>
      <c r="S67" s="138"/>
      <c r="T67" s="1"/>
      <c r="U67" s="138"/>
      <c r="W67" s="139"/>
      <c r="X67" s="139"/>
    </row>
  </sheetData>
  <mergeCells count="25">
    <mergeCell ref="M4:N4"/>
    <mergeCell ref="A1:X1"/>
    <mergeCell ref="A3:B5"/>
    <mergeCell ref="C3:N3"/>
    <mergeCell ref="Q3:Q5"/>
    <mergeCell ref="R3:R5"/>
    <mergeCell ref="S3:S5"/>
    <mergeCell ref="T3:T5"/>
    <mergeCell ref="U3:U5"/>
    <mergeCell ref="V3:V5"/>
    <mergeCell ref="E4:F4"/>
    <mergeCell ref="X3:X5"/>
    <mergeCell ref="C4:D4"/>
    <mergeCell ref="A36:A39"/>
    <mergeCell ref="G4:H4"/>
    <mergeCell ref="I4:J4"/>
    <mergeCell ref="K4:L4"/>
    <mergeCell ref="A7:A21"/>
    <mergeCell ref="W3:W5"/>
    <mergeCell ref="O3:O5"/>
    <mergeCell ref="P3:P5"/>
    <mergeCell ref="A40:A53"/>
    <mergeCell ref="A54:A61"/>
    <mergeCell ref="A62:A66"/>
    <mergeCell ref="A23:A35"/>
  </mergeCells>
  <printOptions horizontalCentered="1" verticalCentered="1"/>
  <pageMargins left="0.17" right="0.15748031496062992" top="0.15748031496062992" bottom="0.15748031496062992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A1" sqref="A1:S1"/>
    </sheetView>
  </sheetViews>
  <sheetFormatPr defaultColWidth="8.88671875" defaultRowHeight="13.5"/>
  <cols>
    <col min="1" max="1" width="4.21484375" style="142" customWidth="1"/>
    <col min="2" max="2" width="11.21484375" style="142" customWidth="1"/>
    <col min="3" max="3" width="11.6640625" style="142" bestFit="1" customWidth="1"/>
    <col min="4" max="4" width="10.88671875" style="142" customWidth="1"/>
    <col min="5" max="5" width="10.21484375" style="142" bestFit="1" customWidth="1"/>
    <col min="6" max="6" width="10.4453125" style="142" customWidth="1"/>
    <col min="7" max="7" width="8.6640625" style="142" bestFit="1" customWidth="1"/>
    <col min="8" max="8" width="10.21484375" style="142" customWidth="1"/>
    <col min="9" max="9" width="8.6640625" style="142" bestFit="1" customWidth="1"/>
    <col min="10" max="10" width="9.99609375" style="142" customWidth="1"/>
    <col min="11" max="11" width="9.77734375" style="142" bestFit="1" customWidth="1"/>
    <col min="12" max="12" width="11.6640625" style="142" bestFit="1" customWidth="1"/>
    <col min="13" max="13" width="8.6640625" style="142" bestFit="1" customWidth="1"/>
    <col min="14" max="14" width="11.6640625" style="142" bestFit="1" customWidth="1"/>
    <col min="15" max="15" width="14.10546875" style="142" bestFit="1" customWidth="1"/>
    <col min="16" max="16" width="11.6640625" style="142" bestFit="1" customWidth="1"/>
    <col min="17" max="17" width="6.6640625" style="142" bestFit="1" customWidth="1"/>
    <col min="18" max="18" width="11.6640625" style="142" bestFit="1" customWidth="1"/>
    <col min="19" max="19" width="7.6640625" style="142" bestFit="1" customWidth="1"/>
    <col min="20" max="16384" width="8.88671875" style="142" customWidth="1"/>
  </cols>
  <sheetData>
    <row r="1" spans="1:19" ht="18.75">
      <c r="A1" s="331" t="s">
        <v>45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ht="14.25" thickBot="1">
      <c r="A2" s="330" t="s">
        <v>183</v>
      </c>
    </row>
    <row r="3" spans="1:19" ht="13.5">
      <c r="A3" s="328" t="s">
        <v>152</v>
      </c>
      <c r="B3" s="324" t="s">
        <v>153</v>
      </c>
      <c r="C3" s="324"/>
      <c r="D3" s="324" t="s">
        <v>154</v>
      </c>
      <c r="E3" s="324"/>
      <c r="F3" s="324" t="s">
        <v>155</v>
      </c>
      <c r="G3" s="324"/>
      <c r="H3" s="324" t="s">
        <v>156</v>
      </c>
      <c r="I3" s="324"/>
      <c r="J3" s="324" t="s">
        <v>157</v>
      </c>
      <c r="K3" s="324"/>
      <c r="L3" s="324" t="s">
        <v>158</v>
      </c>
      <c r="M3" s="324"/>
      <c r="N3" s="324" t="s">
        <v>86</v>
      </c>
      <c r="O3" s="324"/>
      <c r="P3" s="324" t="s">
        <v>159</v>
      </c>
      <c r="Q3" s="324"/>
      <c r="R3" s="324" t="s">
        <v>160</v>
      </c>
      <c r="S3" s="326"/>
    </row>
    <row r="4" spans="1:19" ht="14.25" thickBot="1">
      <c r="A4" s="329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7"/>
    </row>
    <row r="5" spans="1:19" ht="14.25" thickTop="1">
      <c r="A5" s="143">
        <v>1</v>
      </c>
      <c r="B5" s="144" t="s">
        <v>3</v>
      </c>
      <c r="C5" s="145">
        <v>2255000</v>
      </c>
      <c r="D5" s="146" t="s">
        <v>87</v>
      </c>
      <c r="E5" s="147">
        <v>1600000</v>
      </c>
      <c r="F5" s="144" t="s">
        <v>0</v>
      </c>
      <c r="G5" s="145">
        <v>376750</v>
      </c>
      <c r="H5" s="146" t="s">
        <v>0</v>
      </c>
      <c r="I5" s="147">
        <v>175350</v>
      </c>
      <c r="J5" s="144" t="s">
        <v>87</v>
      </c>
      <c r="K5" s="145">
        <v>400000</v>
      </c>
      <c r="L5" s="146" t="s">
        <v>88</v>
      </c>
      <c r="M5" s="147">
        <v>330000</v>
      </c>
      <c r="N5" s="144" t="s">
        <v>87</v>
      </c>
      <c r="O5" s="148">
        <v>1306313812</v>
      </c>
      <c r="P5" s="146" t="s">
        <v>0</v>
      </c>
      <c r="Q5" s="149">
        <v>4550</v>
      </c>
      <c r="R5" s="150" t="s">
        <v>0</v>
      </c>
      <c r="S5" s="151">
        <v>11700</v>
      </c>
    </row>
    <row r="6" spans="1:19" ht="13.5">
      <c r="A6" s="152">
        <v>2</v>
      </c>
      <c r="B6" s="153" t="s">
        <v>4</v>
      </c>
      <c r="C6" s="154">
        <v>1473960</v>
      </c>
      <c r="D6" s="155" t="s">
        <v>89</v>
      </c>
      <c r="E6" s="156">
        <v>1100000</v>
      </c>
      <c r="F6" s="153" t="s">
        <v>87</v>
      </c>
      <c r="G6" s="154">
        <v>205000</v>
      </c>
      <c r="H6" s="157" t="s">
        <v>2</v>
      </c>
      <c r="I6" s="158">
        <v>28000</v>
      </c>
      <c r="J6" s="153" t="s">
        <v>0</v>
      </c>
      <c r="K6" s="154">
        <v>379500</v>
      </c>
      <c r="L6" s="155" t="s">
        <v>90</v>
      </c>
      <c r="M6" s="156">
        <v>99900</v>
      </c>
      <c r="N6" s="153" t="s">
        <v>89</v>
      </c>
      <c r="O6" s="159">
        <v>1080264388</v>
      </c>
      <c r="P6" s="155" t="s">
        <v>87</v>
      </c>
      <c r="Q6" s="160">
        <v>625</v>
      </c>
      <c r="R6" s="161" t="s">
        <v>91</v>
      </c>
      <c r="S6" s="162">
        <v>4660</v>
      </c>
    </row>
    <row r="7" spans="1:19" ht="13.5">
      <c r="A7" s="163">
        <v>3</v>
      </c>
      <c r="B7" s="153" t="s">
        <v>5</v>
      </c>
      <c r="C7" s="154">
        <v>1325000</v>
      </c>
      <c r="D7" s="164" t="s">
        <v>46</v>
      </c>
      <c r="E7" s="165">
        <v>950000</v>
      </c>
      <c r="F7" s="153" t="s">
        <v>88</v>
      </c>
      <c r="G7" s="154">
        <v>134500</v>
      </c>
      <c r="H7" s="155" t="s">
        <v>92</v>
      </c>
      <c r="I7" s="156">
        <v>27000</v>
      </c>
      <c r="J7" s="153" t="s">
        <v>89</v>
      </c>
      <c r="K7" s="154">
        <v>170000</v>
      </c>
      <c r="L7" s="155" t="s">
        <v>93</v>
      </c>
      <c r="M7" s="156">
        <v>91000</v>
      </c>
      <c r="N7" s="153" t="s">
        <v>0</v>
      </c>
      <c r="O7" s="159">
        <v>293027571</v>
      </c>
      <c r="P7" s="155" t="s">
        <v>88</v>
      </c>
      <c r="Q7" s="160">
        <v>619</v>
      </c>
      <c r="R7" s="161" t="s">
        <v>94</v>
      </c>
      <c r="S7" s="162">
        <v>2670</v>
      </c>
    </row>
    <row r="8" spans="1:19" ht="13.5">
      <c r="A8" s="166">
        <v>4</v>
      </c>
      <c r="B8" s="167" t="s">
        <v>6</v>
      </c>
      <c r="C8" s="168">
        <v>1106000</v>
      </c>
      <c r="D8" s="157" t="s">
        <v>2</v>
      </c>
      <c r="E8" s="158">
        <v>560000</v>
      </c>
      <c r="F8" s="153" t="s">
        <v>89</v>
      </c>
      <c r="G8" s="154">
        <v>53800</v>
      </c>
      <c r="H8" s="155" t="s">
        <v>95</v>
      </c>
      <c r="I8" s="156">
        <v>23000</v>
      </c>
      <c r="J8" s="153" t="s">
        <v>88</v>
      </c>
      <c r="K8" s="154">
        <v>170000</v>
      </c>
      <c r="L8" s="155" t="s">
        <v>96</v>
      </c>
      <c r="M8" s="156">
        <v>80000</v>
      </c>
      <c r="N8" s="153" t="s">
        <v>97</v>
      </c>
      <c r="O8" s="159">
        <v>241973879</v>
      </c>
      <c r="P8" s="155" t="s">
        <v>98</v>
      </c>
      <c r="Q8" s="160">
        <v>516</v>
      </c>
      <c r="R8" s="161" t="s">
        <v>99</v>
      </c>
      <c r="S8" s="162">
        <v>2130</v>
      </c>
    </row>
    <row r="9" spans="1:19" ht="13.5">
      <c r="A9" s="163">
        <v>5</v>
      </c>
      <c r="B9" s="153" t="s">
        <v>7</v>
      </c>
      <c r="C9" s="154">
        <v>1037000</v>
      </c>
      <c r="D9" s="155" t="s">
        <v>100</v>
      </c>
      <c r="E9" s="156">
        <v>550000</v>
      </c>
      <c r="F9" s="153" t="s">
        <v>101</v>
      </c>
      <c r="G9" s="154">
        <v>49650</v>
      </c>
      <c r="H9" s="155" t="s">
        <v>97</v>
      </c>
      <c r="I9" s="156">
        <v>15000</v>
      </c>
      <c r="J9" s="167" t="s">
        <v>46</v>
      </c>
      <c r="K9" s="168">
        <v>110000</v>
      </c>
      <c r="L9" s="155" t="s">
        <v>102</v>
      </c>
      <c r="M9" s="156">
        <v>52200</v>
      </c>
      <c r="N9" s="153" t="s">
        <v>103</v>
      </c>
      <c r="O9" s="159">
        <v>186112794</v>
      </c>
      <c r="P9" s="155" t="s">
        <v>99</v>
      </c>
      <c r="Q9" s="160">
        <v>496</v>
      </c>
      <c r="R9" s="161" t="s">
        <v>98</v>
      </c>
      <c r="S9" s="162">
        <v>2000</v>
      </c>
    </row>
    <row r="10" spans="1:19" ht="13.5">
      <c r="A10" s="152">
        <v>6</v>
      </c>
      <c r="B10" s="169" t="s">
        <v>8</v>
      </c>
      <c r="C10" s="170">
        <v>687700</v>
      </c>
      <c r="D10" s="155" t="s">
        <v>0</v>
      </c>
      <c r="E10" s="156">
        <v>502000</v>
      </c>
      <c r="F10" s="153" t="s">
        <v>95</v>
      </c>
      <c r="G10" s="154">
        <v>47600</v>
      </c>
      <c r="H10" s="155" t="s">
        <v>48</v>
      </c>
      <c r="I10" s="156">
        <v>15000</v>
      </c>
      <c r="J10" s="153" t="s">
        <v>104</v>
      </c>
      <c r="K10" s="154">
        <v>100000</v>
      </c>
      <c r="L10" s="155" t="s">
        <v>105</v>
      </c>
      <c r="M10" s="156">
        <v>45000</v>
      </c>
      <c r="N10" s="153" t="s">
        <v>100</v>
      </c>
      <c r="O10" s="159">
        <v>162419946</v>
      </c>
      <c r="P10" s="155" t="s">
        <v>91</v>
      </c>
      <c r="Q10" s="160">
        <v>451</v>
      </c>
      <c r="R10" s="161" t="s">
        <v>87</v>
      </c>
      <c r="S10" s="162">
        <v>1680</v>
      </c>
    </row>
    <row r="11" spans="1:19" ht="13.5">
      <c r="A11" s="163">
        <v>7</v>
      </c>
      <c r="B11" s="153" t="s">
        <v>9</v>
      </c>
      <c r="C11" s="154">
        <v>619000</v>
      </c>
      <c r="D11" s="155" t="s">
        <v>92</v>
      </c>
      <c r="E11" s="156">
        <v>412000</v>
      </c>
      <c r="F11" s="167" t="s">
        <v>46</v>
      </c>
      <c r="G11" s="168">
        <v>46000</v>
      </c>
      <c r="H11" s="155" t="s">
        <v>103</v>
      </c>
      <c r="I11" s="156">
        <v>14600</v>
      </c>
      <c r="J11" s="153" t="s">
        <v>94</v>
      </c>
      <c r="K11" s="154">
        <v>67500</v>
      </c>
      <c r="L11" s="155" t="s">
        <v>0</v>
      </c>
      <c r="M11" s="156">
        <v>40360</v>
      </c>
      <c r="N11" s="153" t="s">
        <v>106</v>
      </c>
      <c r="O11" s="159">
        <v>144319628</v>
      </c>
      <c r="P11" s="155" t="s">
        <v>94</v>
      </c>
      <c r="Q11" s="160">
        <v>377</v>
      </c>
      <c r="R11" s="161" t="s">
        <v>107</v>
      </c>
      <c r="S11" s="162">
        <v>1660</v>
      </c>
    </row>
    <row r="12" spans="1:19" ht="13.5">
      <c r="A12" s="171">
        <v>8</v>
      </c>
      <c r="B12" s="153" t="s">
        <v>11</v>
      </c>
      <c r="C12" s="154">
        <v>514850</v>
      </c>
      <c r="D12" s="155" t="s">
        <v>101</v>
      </c>
      <c r="E12" s="156">
        <v>402000</v>
      </c>
      <c r="F12" s="153" t="s">
        <v>91</v>
      </c>
      <c r="G12" s="154">
        <v>44400</v>
      </c>
      <c r="H12" s="155" t="s">
        <v>108</v>
      </c>
      <c r="I12" s="156">
        <v>14000</v>
      </c>
      <c r="J12" s="153" t="s">
        <v>103</v>
      </c>
      <c r="K12" s="154">
        <v>65309</v>
      </c>
      <c r="L12" s="155" t="s">
        <v>87</v>
      </c>
      <c r="M12" s="156">
        <v>40000</v>
      </c>
      <c r="N12" s="153" t="s">
        <v>88</v>
      </c>
      <c r="O12" s="159">
        <v>143420309</v>
      </c>
      <c r="P12" s="155" t="s">
        <v>107</v>
      </c>
      <c r="Q12" s="160">
        <v>305</v>
      </c>
      <c r="R12" s="161" t="s">
        <v>88</v>
      </c>
      <c r="S12" s="162">
        <v>1400</v>
      </c>
    </row>
    <row r="13" spans="1:19" ht="13.5">
      <c r="A13" s="152">
        <v>9</v>
      </c>
      <c r="B13" s="153" t="s">
        <v>13</v>
      </c>
      <c r="C13" s="154">
        <v>484000</v>
      </c>
      <c r="D13" s="155" t="s">
        <v>88</v>
      </c>
      <c r="E13" s="156">
        <v>395000</v>
      </c>
      <c r="F13" s="153" t="s">
        <v>98</v>
      </c>
      <c r="G13" s="154">
        <v>41945</v>
      </c>
      <c r="H13" s="155" t="s">
        <v>87</v>
      </c>
      <c r="I13" s="156">
        <v>10000</v>
      </c>
      <c r="J13" s="169" t="s">
        <v>2</v>
      </c>
      <c r="K13" s="170">
        <v>64700</v>
      </c>
      <c r="L13" s="155" t="s">
        <v>109</v>
      </c>
      <c r="M13" s="156">
        <v>23000</v>
      </c>
      <c r="N13" s="153" t="s">
        <v>69</v>
      </c>
      <c r="O13" s="159">
        <v>128765768</v>
      </c>
      <c r="P13" s="155" t="s">
        <v>89</v>
      </c>
      <c r="Q13" s="160">
        <v>196</v>
      </c>
      <c r="R13" s="161" t="s">
        <v>54</v>
      </c>
      <c r="S13" s="162">
        <v>986</v>
      </c>
    </row>
    <row r="14" spans="1:19" ht="13.5">
      <c r="A14" s="171">
        <v>10</v>
      </c>
      <c r="B14" s="153" t="s">
        <v>14</v>
      </c>
      <c r="C14" s="154">
        <v>468500</v>
      </c>
      <c r="D14" s="155" t="s">
        <v>102</v>
      </c>
      <c r="E14" s="156">
        <v>350000</v>
      </c>
      <c r="F14" s="153" t="s">
        <v>99</v>
      </c>
      <c r="G14" s="154">
        <v>40630</v>
      </c>
      <c r="H14" s="155" t="s">
        <v>110</v>
      </c>
      <c r="I14" s="156">
        <v>8700</v>
      </c>
      <c r="J14" s="153" t="s">
        <v>98</v>
      </c>
      <c r="K14" s="154">
        <v>63600</v>
      </c>
      <c r="L14" s="155" t="s">
        <v>98</v>
      </c>
      <c r="M14" s="156">
        <v>13800</v>
      </c>
      <c r="N14" s="153" t="s">
        <v>91</v>
      </c>
      <c r="O14" s="159">
        <v>127417244</v>
      </c>
      <c r="P14" s="155" t="s">
        <v>93</v>
      </c>
      <c r="Q14" s="160">
        <v>193</v>
      </c>
      <c r="R14" s="161" t="s">
        <v>1</v>
      </c>
      <c r="S14" s="162">
        <v>980</v>
      </c>
    </row>
    <row r="15" spans="1:19" ht="13.5">
      <c r="A15" s="152">
        <v>11</v>
      </c>
      <c r="B15" s="153" t="s">
        <v>12</v>
      </c>
      <c r="C15" s="154">
        <v>428000</v>
      </c>
      <c r="D15" s="155" t="s">
        <v>111</v>
      </c>
      <c r="E15" s="156">
        <v>350000</v>
      </c>
      <c r="F15" s="169" t="s">
        <v>2</v>
      </c>
      <c r="G15" s="170">
        <v>35000</v>
      </c>
      <c r="H15" s="155" t="s">
        <v>109</v>
      </c>
      <c r="I15" s="156">
        <v>7800</v>
      </c>
      <c r="J15" s="153" t="s">
        <v>101</v>
      </c>
      <c r="K15" s="154">
        <v>60100</v>
      </c>
      <c r="L15" s="155" t="s">
        <v>112</v>
      </c>
      <c r="M15" s="156">
        <v>11600</v>
      </c>
      <c r="N15" s="153" t="s">
        <v>110</v>
      </c>
      <c r="O15" s="159">
        <v>106202903</v>
      </c>
      <c r="P15" s="157" t="s">
        <v>2</v>
      </c>
      <c r="Q15" s="172">
        <v>163</v>
      </c>
      <c r="R15" s="173" t="s">
        <v>2</v>
      </c>
      <c r="S15" s="174">
        <v>673</v>
      </c>
    </row>
    <row r="16" spans="1:19" ht="13.5">
      <c r="A16" s="171">
        <v>12</v>
      </c>
      <c r="B16" s="153" t="s">
        <v>10</v>
      </c>
      <c r="C16" s="154">
        <v>420000</v>
      </c>
      <c r="D16" s="155" t="s">
        <v>96</v>
      </c>
      <c r="E16" s="156">
        <v>340000</v>
      </c>
      <c r="F16" s="153" t="s">
        <v>103</v>
      </c>
      <c r="G16" s="154">
        <v>34000</v>
      </c>
      <c r="H16" s="155" t="s">
        <v>88</v>
      </c>
      <c r="I16" s="156">
        <v>7500</v>
      </c>
      <c r="J16" s="153" t="s">
        <v>111</v>
      </c>
      <c r="K16" s="154">
        <v>52000</v>
      </c>
      <c r="L16" s="155" t="s">
        <v>54</v>
      </c>
      <c r="M16" s="156">
        <v>9450</v>
      </c>
      <c r="N16" s="153" t="s">
        <v>113</v>
      </c>
      <c r="O16" s="159">
        <v>87857473</v>
      </c>
      <c r="P16" s="155" t="s">
        <v>47</v>
      </c>
      <c r="Q16" s="160">
        <v>143</v>
      </c>
      <c r="R16" s="161" t="s">
        <v>110</v>
      </c>
      <c r="S16" s="162">
        <v>664</v>
      </c>
    </row>
    <row r="17" spans="1:19" ht="13.5">
      <c r="A17" s="171">
        <v>13</v>
      </c>
      <c r="B17" s="153" t="s">
        <v>16</v>
      </c>
      <c r="C17" s="154">
        <v>307600</v>
      </c>
      <c r="D17" s="155" t="s">
        <v>97</v>
      </c>
      <c r="E17" s="156">
        <v>233000</v>
      </c>
      <c r="F17" s="153" t="s">
        <v>107</v>
      </c>
      <c r="G17" s="154">
        <v>32000</v>
      </c>
      <c r="H17" s="155" t="s">
        <v>114</v>
      </c>
      <c r="I17" s="156">
        <v>7000</v>
      </c>
      <c r="J17" s="153" t="s">
        <v>71</v>
      </c>
      <c r="K17" s="154">
        <v>49100</v>
      </c>
      <c r="L17" s="155" t="s">
        <v>115</v>
      </c>
      <c r="M17" s="156">
        <v>8200</v>
      </c>
      <c r="N17" s="153" t="s">
        <v>92</v>
      </c>
      <c r="O17" s="159">
        <v>83535576</v>
      </c>
      <c r="P17" s="155" t="s">
        <v>54</v>
      </c>
      <c r="Q17" s="160">
        <v>125</v>
      </c>
      <c r="R17" s="161" t="s">
        <v>89</v>
      </c>
      <c r="S17" s="162">
        <v>648</v>
      </c>
    </row>
    <row r="18" spans="1:19" ht="13.5">
      <c r="A18" s="171">
        <v>14</v>
      </c>
      <c r="B18" s="153" t="s">
        <v>17</v>
      </c>
      <c r="C18" s="154">
        <v>306600</v>
      </c>
      <c r="D18" s="155" t="s">
        <v>104</v>
      </c>
      <c r="E18" s="156">
        <v>200000</v>
      </c>
      <c r="F18" s="153" t="s">
        <v>97</v>
      </c>
      <c r="G18" s="154">
        <v>30000</v>
      </c>
      <c r="H18" s="155" t="s">
        <v>54</v>
      </c>
      <c r="I18" s="156">
        <v>5300</v>
      </c>
      <c r="J18" s="153" t="s">
        <v>99</v>
      </c>
      <c r="K18" s="154">
        <v>48500</v>
      </c>
      <c r="L18" s="155" t="s">
        <v>50</v>
      </c>
      <c r="M18" s="156">
        <v>6800</v>
      </c>
      <c r="N18" s="153" t="s">
        <v>94</v>
      </c>
      <c r="O18" s="159">
        <v>82431390</v>
      </c>
      <c r="P18" s="155" t="s">
        <v>1</v>
      </c>
      <c r="Q18" s="160">
        <v>114</v>
      </c>
      <c r="R18" s="161" t="s">
        <v>47</v>
      </c>
      <c r="S18" s="162">
        <v>598</v>
      </c>
    </row>
    <row r="19" spans="1:19" ht="13.5">
      <c r="A19" s="171">
        <v>15</v>
      </c>
      <c r="B19" s="153" t="s">
        <v>20</v>
      </c>
      <c r="C19" s="154">
        <v>302909</v>
      </c>
      <c r="D19" s="155" t="s">
        <v>48</v>
      </c>
      <c r="E19" s="156">
        <v>200000</v>
      </c>
      <c r="F19" s="153" t="s">
        <v>48</v>
      </c>
      <c r="G19" s="154">
        <v>30000</v>
      </c>
      <c r="H19" s="155" t="s">
        <v>116</v>
      </c>
      <c r="I19" s="156">
        <v>4000</v>
      </c>
      <c r="J19" s="153" t="s">
        <v>95</v>
      </c>
      <c r="K19" s="154">
        <v>46000</v>
      </c>
      <c r="L19" s="155" t="s">
        <v>70</v>
      </c>
      <c r="M19" s="156">
        <v>6000</v>
      </c>
      <c r="N19" s="153" t="s">
        <v>96</v>
      </c>
      <c r="O19" s="159">
        <v>77505756</v>
      </c>
      <c r="P19" s="155" t="s">
        <v>101</v>
      </c>
      <c r="Q19" s="160">
        <v>101</v>
      </c>
      <c r="R19" s="161" t="s">
        <v>103</v>
      </c>
      <c r="S19" s="162">
        <v>581</v>
      </c>
    </row>
    <row r="20" spans="1:19" ht="13.5">
      <c r="A20" s="171">
        <v>16</v>
      </c>
      <c r="B20" s="153" t="s">
        <v>18</v>
      </c>
      <c r="C20" s="154">
        <v>302000</v>
      </c>
      <c r="D20" s="155" t="s">
        <v>117</v>
      </c>
      <c r="E20" s="156">
        <v>200000</v>
      </c>
      <c r="F20" s="153" t="s">
        <v>110</v>
      </c>
      <c r="G20" s="154">
        <v>28300</v>
      </c>
      <c r="H20" s="155" t="s">
        <v>118</v>
      </c>
      <c r="I20" s="156">
        <v>3500</v>
      </c>
      <c r="J20" s="153" t="s">
        <v>107</v>
      </c>
      <c r="K20" s="154">
        <v>45875</v>
      </c>
      <c r="L20" s="155" t="s">
        <v>91</v>
      </c>
      <c r="M20" s="156">
        <v>1700</v>
      </c>
      <c r="N20" s="153" t="s">
        <v>101</v>
      </c>
      <c r="O20" s="159">
        <v>69660559</v>
      </c>
      <c r="P20" s="155" t="s">
        <v>119</v>
      </c>
      <c r="Q20" s="160">
        <v>96.8</v>
      </c>
      <c r="R20" s="161" t="s">
        <v>50</v>
      </c>
      <c r="S20" s="162">
        <v>575</v>
      </c>
    </row>
    <row r="21" spans="1:19" ht="13.5">
      <c r="A21" s="171">
        <v>17</v>
      </c>
      <c r="B21" s="153" t="s">
        <v>19</v>
      </c>
      <c r="C21" s="154">
        <v>290000</v>
      </c>
      <c r="D21" s="155" t="s">
        <v>94</v>
      </c>
      <c r="E21" s="156">
        <v>191350</v>
      </c>
      <c r="F21" s="153" t="s">
        <v>94</v>
      </c>
      <c r="G21" s="154">
        <v>25650</v>
      </c>
      <c r="H21" s="155" t="s">
        <v>101</v>
      </c>
      <c r="I21" s="156">
        <v>3100</v>
      </c>
      <c r="J21" s="153" t="s">
        <v>91</v>
      </c>
      <c r="K21" s="154">
        <v>45600</v>
      </c>
      <c r="L21" s="155" t="s">
        <v>49</v>
      </c>
      <c r="M21" s="156">
        <v>680</v>
      </c>
      <c r="N21" s="153" t="s">
        <v>111</v>
      </c>
      <c r="O21" s="159">
        <v>68017860</v>
      </c>
      <c r="P21" s="155" t="s">
        <v>50</v>
      </c>
      <c r="Q21" s="160">
        <v>96</v>
      </c>
      <c r="R21" s="161" t="s">
        <v>53</v>
      </c>
      <c r="S21" s="162">
        <v>340</v>
      </c>
    </row>
    <row r="22" spans="1:19" ht="13.5">
      <c r="A22" s="171">
        <v>18</v>
      </c>
      <c r="B22" s="153" t="s">
        <v>21</v>
      </c>
      <c r="C22" s="154">
        <v>284500</v>
      </c>
      <c r="D22" s="155" t="s">
        <v>95</v>
      </c>
      <c r="E22" s="156">
        <v>190000</v>
      </c>
      <c r="F22" s="153" t="s">
        <v>113</v>
      </c>
      <c r="G22" s="154">
        <v>24000</v>
      </c>
      <c r="H22" s="155" t="s">
        <v>50</v>
      </c>
      <c r="I22" s="156">
        <v>3100</v>
      </c>
      <c r="J22" s="153" t="s">
        <v>100</v>
      </c>
      <c r="K22" s="154">
        <v>45000</v>
      </c>
      <c r="L22" s="155" t="s">
        <v>89</v>
      </c>
      <c r="M22" s="175"/>
      <c r="N22" s="153" t="s">
        <v>95</v>
      </c>
      <c r="O22" s="159">
        <v>64185502</v>
      </c>
      <c r="P22" s="155" t="s">
        <v>103</v>
      </c>
      <c r="Q22" s="160">
        <v>92.3</v>
      </c>
      <c r="R22" s="161" t="s">
        <v>48</v>
      </c>
      <c r="S22" s="162">
        <v>304</v>
      </c>
    </row>
    <row r="23" spans="1:19" ht="13.5">
      <c r="A23" s="171">
        <v>19</v>
      </c>
      <c r="B23" s="153" t="s">
        <v>22</v>
      </c>
      <c r="C23" s="154">
        <v>254895</v>
      </c>
      <c r="D23" s="155" t="s">
        <v>103</v>
      </c>
      <c r="E23" s="156">
        <v>189000</v>
      </c>
      <c r="F23" s="153" t="s">
        <v>100</v>
      </c>
      <c r="G23" s="154">
        <v>22600</v>
      </c>
      <c r="H23" s="155" t="s">
        <v>93</v>
      </c>
      <c r="I23" s="156">
        <v>3000</v>
      </c>
      <c r="J23" s="153" t="s">
        <v>48</v>
      </c>
      <c r="K23" s="154">
        <v>45000</v>
      </c>
      <c r="L23" s="176" t="s">
        <v>46</v>
      </c>
      <c r="M23" s="175"/>
      <c r="N23" s="153" t="s">
        <v>98</v>
      </c>
      <c r="O23" s="159">
        <v>60656178</v>
      </c>
      <c r="P23" s="155" t="s">
        <v>97</v>
      </c>
      <c r="Q23" s="160">
        <v>75.5</v>
      </c>
      <c r="R23" s="161" t="s">
        <v>71</v>
      </c>
      <c r="S23" s="162">
        <v>303</v>
      </c>
    </row>
    <row r="24" spans="1:19" ht="13.5">
      <c r="A24" s="171">
        <v>20</v>
      </c>
      <c r="B24" s="153" t="s">
        <v>23</v>
      </c>
      <c r="C24" s="154">
        <v>239900</v>
      </c>
      <c r="D24" s="155" t="s">
        <v>120</v>
      </c>
      <c r="E24" s="156">
        <v>180000</v>
      </c>
      <c r="F24" s="153" t="s">
        <v>116</v>
      </c>
      <c r="G24" s="154">
        <v>21000</v>
      </c>
      <c r="H24" s="155" t="s">
        <v>71</v>
      </c>
      <c r="I24" s="177">
        <v>3000</v>
      </c>
      <c r="J24" s="153" t="s">
        <v>119</v>
      </c>
      <c r="K24" s="154">
        <v>35000</v>
      </c>
      <c r="L24" s="178" t="s">
        <v>2</v>
      </c>
      <c r="M24" s="175"/>
      <c r="N24" s="153" t="s">
        <v>99</v>
      </c>
      <c r="O24" s="159">
        <v>60441457</v>
      </c>
      <c r="P24" s="155" t="s">
        <v>48</v>
      </c>
      <c r="Q24" s="160">
        <v>75.1</v>
      </c>
      <c r="R24" s="161" t="s">
        <v>101</v>
      </c>
      <c r="S24" s="162">
        <v>297</v>
      </c>
    </row>
    <row r="25" spans="1:19" ht="13.5">
      <c r="A25" s="171">
        <v>21</v>
      </c>
      <c r="B25" s="153" t="s">
        <v>27</v>
      </c>
      <c r="C25" s="154">
        <v>207000</v>
      </c>
      <c r="D25" s="155" t="s">
        <v>108</v>
      </c>
      <c r="E25" s="156">
        <v>178000</v>
      </c>
      <c r="F25" s="153" t="s">
        <v>112</v>
      </c>
      <c r="G25" s="154">
        <v>19250</v>
      </c>
      <c r="H25" s="155" t="s">
        <v>111</v>
      </c>
      <c r="I25" s="156">
        <v>2600</v>
      </c>
      <c r="J25" s="153" t="s">
        <v>92</v>
      </c>
      <c r="K25" s="154">
        <v>30000</v>
      </c>
      <c r="L25" s="155" t="s">
        <v>100</v>
      </c>
      <c r="M25" s="175"/>
      <c r="N25" s="153" t="s">
        <v>107</v>
      </c>
      <c r="O25" s="159">
        <v>58103033</v>
      </c>
      <c r="P25" s="155" t="s">
        <v>102</v>
      </c>
      <c r="Q25" s="160">
        <v>62.3</v>
      </c>
      <c r="R25" s="161" t="s">
        <v>97</v>
      </c>
      <c r="S25" s="162">
        <v>251</v>
      </c>
    </row>
    <row r="26" spans="1:19" ht="13.5">
      <c r="A26" s="171">
        <v>22</v>
      </c>
      <c r="B26" s="153" t="s">
        <v>24</v>
      </c>
      <c r="C26" s="154">
        <v>205890</v>
      </c>
      <c r="D26" s="155" t="s">
        <v>91</v>
      </c>
      <c r="E26" s="156">
        <v>148200</v>
      </c>
      <c r="F26" s="153" t="s">
        <v>96</v>
      </c>
      <c r="G26" s="154">
        <v>18500</v>
      </c>
      <c r="H26" s="155" t="s">
        <v>68</v>
      </c>
      <c r="I26" s="156">
        <v>2500</v>
      </c>
      <c r="J26" s="153" t="s">
        <v>96</v>
      </c>
      <c r="K26" s="154">
        <v>30000</v>
      </c>
      <c r="L26" s="155" t="s">
        <v>101</v>
      </c>
      <c r="M26" s="175"/>
      <c r="N26" s="153" t="s">
        <v>102</v>
      </c>
      <c r="O26" s="159">
        <v>49362000</v>
      </c>
      <c r="P26" s="155" t="s">
        <v>71</v>
      </c>
      <c r="Q26" s="160">
        <v>60</v>
      </c>
      <c r="R26" s="161" t="s">
        <v>51</v>
      </c>
      <c r="S26" s="162">
        <v>243</v>
      </c>
    </row>
    <row r="27" spans="1:19" ht="13.5">
      <c r="A27" s="152">
        <v>23</v>
      </c>
      <c r="B27" s="153" t="s">
        <v>25</v>
      </c>
      <c r="C27" s="154">
        <v>201750</v>
      </c>
      <c r="D27" s="155" t="s">
        <v>110</v>
      </c>
      <c r="E27" s="156">
        <v>144000</v>
      </c>
      <c r="F27" s="153" t="s">
        <v>118</v>
      </c>
      <c r="G27" s="154">
        <v>15898</v>
      </c>
      <c r="H27" s="155" t="s">
        <v>98</v>
      </c>
      <c r="I27" s="156">
        <v>2050</v>
      </c>
      <c r="J27" s="153" t="s">
        <v>115</v>
      </c>
      <c r="K27" s="154">
        <v>30000</v>
      </c>
      <c r="L27" s="155" t="s">
        <v>92</v>
      </c>
      <c r="M27" s="175"/>
      <c r="N27" s="169" t="s">
        <v>2</v>
      </c>
      <c r="O27" s="179">
        <v>48640671</v>
      </c>
      <c r="P27" s="155" t="s">
        <v>112</v>
      </c>
      <c r="Q27" s="160">
        <v>58.6</v>
      </c>
      <c r="R27" s="161" t="s">
        <v>115</v>
      </c>
      <c r="S27" s="162">
        <v>241</v>
      </c>
    </row>
    <row r="28" spans="1:19" ht="13.5">
      <c r="A28" s="171">
        <v>24</v>
      </c>
      <c r="B28" s="153" t="s">
        <v>28</v>
      </c>
      <c r="C28" s="154">
        <v>200800</v>
      </c>
      <c r="D28" s="155" t="s">
        <v>98</v>
      </c>
      <c r="E28" s="156">
        <v>133500</v>
      </c>
      <c r="F28" s="153" t="s">
        <v>111</v>
      </c>
      <c r="G28" s="154">
        <v>15400</v>
      </c>
      <c r="H28" s="155" t="s">
        <v>107</v>
      </c>
      <c r="I28" s="156">
        <v>2000</v>
      </c>
      <c r="J28" s="153" t="s">
        <v>97</v>
      </c>
      <c r="K28" s="154">
        <v>24000</v>
      </c>
      <c r="L28" s="155" t="s">
        <v>111</v>
      </c>
      <c r="M28" s="175"/>
      <c r="N28" s="153" t="s">
        <v>71</v>
      </c>
      <c r="O28" s="159">
        <v>47732079</v>
      </c>
      <c r="P28" s="155" t="s">
        <v>53</v>
      </c>
      <c r="Q28" s="160">
        <v>53</v>
      </c>
      <c r="R28" s="161" t="s">
        <v>49</v>
      </c>
      <c r="S28" s="162">
        <v>239</v>
      </c>
    </row>
    <row r="29" spans="1:19" ht="13.5">
      <c r="A29" s="171">
        <v>25</v>
      </c>
      <c r="B29" s="153" t="s">
        <v>36</v>
      </c>
      <c r="C29" s="154">
        <v>199500</v>
      </c>
      <c r="D29" s="155" t="s">
        <v>71</v>
      </c>
      <c r="E29" s="156">
        <v>125000</v>
      </c>
      <c r="F29" s="153" t="s">
        <v>92</v>
      </c>
      <c r="G29" s="154">
        <v>15000</v>
      </c>
      <c r="H29" s="155" t="s">
        <v>52</v>
      </c>
      <c r="I29" s="156">
        <v>1980</v>
      </c>
      <c r="J29" s="153" t="s">
        <v>112</v>
      </c>
      <c r="K29" s="154">
        <v>23000</v>
      </c>
      <c r="L29" s="155" t="s">
        <v>104</v>
      </c>
      <c r="M29" s="175"/>
      <c r="N29" s="153" t="s">
        <v>70</v>
      </c>
      <c r="O29" s="159">
        <v>44448470</v>
      </c>
      <c r="P29" s="155" t="s">
        <v>121</v>
      </c>
      <c r="Q29" s="160">
        <v>50.4</v>
      </c>
      <c r="R29" s="161" t="s">
        <v>93</v>
      </c>
      <c r="S29" s="162">
        <v>236</v>
      </c>
    </row>
    <row r="30" spans="1:19" ht="13.5">
      <c r="A30" s="171">
        <v>26</v>
      </c>
      <c r="B30" s="153" t="s">
        <v>29</v>
      </c>
      <c r="C30" s="154">
        <v>192770</v>
      </c>
      <c r="D30" s="155" t="s">
        <v>119</v>
      </c>
      <c r="E30" s="156">
        <v>125000</v>
      </c>
      <c r="F30" s="153" t="s">
        <v>122</v>
      </c>
      <c r="G30" s="154">
        <v>15000</v>
      </c>
      <c r="H30" s="155" t="s">
        <v>120</v>
      </c>
      <c r="I30" s="156">
        <v>1500</v>
      </c>
      <c r="J30" s="153" t="s">
        <v>74</v>
      </c>
      <c r="K30" s="154">
        <v>23000</v>
      </c>
      <c r="L30" s="155" t="s">
        <v>95</v>
      </c>
      <c r="M30" s="175"/>
      <c r="N30" s="153" t="s">
        <v>108</v>
      </c>
      <c r="O30" s="159">
        <v>42954279</v>
      </c>
      <c r="P30" s="155" t="s">
        <v>115</v>
      </c>
      <c r="Q30" s="160">
        <v>46</v>
      </c>
      <c r="R30" s="161" t="s">
        <v>70</v>
      </c>
      <c r="S30" s="162">
        <v>224</v>
      </c>
    </row>
    <row r="31" spans="1:19" ht="13.5">
      <c r="A31" s="171">
        <v>27</v>
      </c>
      <c r="B31" s="153" t="s">
        <v>26</v>
      </c>
      <c r="C31" s="154">
        <v>191875</v>
      </c>
      <c r="D31" s="155" t="s">
        <v>72</v>
      </c>
      <c r="E31" s="156">
        <v>120000</v>
      </c>
      <c r="F31" s="153" t="s">
        <v>76</v>
      </c>
      <c r="G31" s="154">
        <v>15000</v>
      </c>
      <c r="H31" s="155" t="s">
        <v>105</v>
      </c>
      <c r="I31" s="156">
        <v>1500</v>
      </c>
      <c r="J31" s="153" t="s">
        <v>54</v>
      </c>
      <c r="K31" s="154">
        <v>22750</v>
      </c>
      <c r="L31" s="155" t="s">
        <v>103</v>
      </c>
      <c r="M31" s="175"/>
      <c r="N31" s="153" t="s">
        <v>54</v>
      </c>
      <c r="O31" s="159">
        <v>40341462</v>
      </c>
      <c r="P31" s="155" t="s">
        <v>51</v>
      </c>
      <c r="Q31" s="160">
        <v>44.3</v>
      </c>
      <c r="R31" s="161" t="s">
        <v>112</v>
      </c>
      <c r="S31" s="162">
        <v>202</v>
      </c>
    </row>
    <row r="32" spans="1:19" ht="13.5">
      <c r="A32" s="171">
        <v>28</v>
      </c>
      <c r="B32" s="153" t="s">
        <v>77</v>
      </c>
      <c r="C32" s="154">
        <v>187600</v>
      </c>
      <c r="D32" s="155" t="s">
        <v>99</v>
      </c>
      <c r="E32" s="156">
        <v>116760</v>
      </c>
      <c r="F32" s="153" t="s">
        <v>68</v>
      </c>
      <c r="G32" s="154">
        <v>15000</v>
      </c>
      <c r="H32" s="155" t="s">
        <v>100</v>
      </c>
      <c r="I32" s="156">
        <v>1400</v>
      </c>
      <c r="J32" s="153" t="s">
        <v>93</v>
      </c>
      <c r="K32" s="154">
        <v>18000</v>
      </c>
      <c r="L32" s="155" t="s">
        <v>97</v>
      </c>
      <c r="M32" s="175"/>
      <c r="N32" s="153" t="s">
        <v>123</v>
      </c>
      <c r="O32" s="159">
        <v>40187486</v>
      </c>
      <c r="P32" s="155" t="s">
        <v>111</v>
      </c>
      <c r="Q32" s="160">
        <v>41</v>
      </c>
      <c r="R32" s="161" t="s">
        <v>52</v>
      </c>
      <c r="S32" s="162">
        <v>166</v>
      </c>
    </row>
    <row r="33" spans="1:19" ht="13.5">
      <c r="A33" s="171">
        <v>29</v>
      </c>
      <c r="B33" s="153" t="s">
        <v>15</v>
      </c>
      <c r="C33" s="154">
        <v>179800</v>
      </c>
      <c r="D33" s="155" t="s">
        <v>107</v>
      </c>
      <c r="E33" s="156">
        <v>112000</v>
      </c>
      <c r="F33" s="153" t="s">
        <v>115</v>
      </c>
      <c r="G33" s="154">
        <v>14300</v>
      </c>
      <c r="H33" s="155" t="s">
        <v>89</v>
      </c>
      <c r="I33" s="156">
        <v>1200</v>
      </c>
      <c r="J33" s="153" t="s">
        <v>76</v>
      </c>
      <c r="K33" s="154">
        <v>18000</v>
      </c>
      <c r="L33" s="155" t="s">
        <v>48</v>
      </c>
      <c r="M33" s="175"/>
      <c r="N33" s="153" t="s">
        <v>68</v>
      </c>
      <c r="O33" s="159">
        <v>39537943</v>
      </c>
      <c r="P33" s="155" t="s">
        <v>56</v>
      </c>
      <c r="Q33" s="160">
        <v>39.9</v>
      </c>
      <c r="R33" s="161" t="s">
        <v>95</v>
      </c>
      <c r="S33" s="162">
        <v>161</v>
      </c>
    </row>
    <row r="34" spans="1:19" ht="13.5">
      <c r="A34" s="163">
        <v>30</v>
      </c>
      <c r="B34" s="153" t="s">
        <v>31</v>
      </c>
      <c r="C34" s="154">
        <v>168300</v>
      </c>
      <c r="D34" s="155" t="s">
        <v>112</v>
      </c>
      <c r="E34" s="156">
        <v>110000</v>
      </c>
      <c r="F34" s="153" t="s">
        <v>54</v>
      </c>
      <c r="G34" s="154">
        <v>14155</v>
      </c>
      <c r="H34" s="155" t="s">
        <v>102</v>
      </c>
      <c r="I34" s="156">
        <v>800</v>
      </c>
      <c r="J34" s="153" t="s">
        <v>1</v>
      </c>
      <c r="K34" s="154">
        <v>17000</v>
      </c>
      <c r="L34" s="155" t="s">
        <v>94</v>
      </c>
      <c r="M34" s="175"/>
      <c r="N34" s="153" t="s">
        <v>115</v>
      </c>
      <c r="O34" s="159">
        <v>38557984</v>
      </c>
      <c r="P34" s="164" t="s">
        <v>46</v>
      </c>
      <c r="Q34" s="180">
        <v>39.3</v>
      </c>
      <c r="R34" s="161" t="s">
        <v>68</v>
      </c>
      <c r="S34" s="162">
        <v>152</v>
      </c>
    </row>
    <row r="35" spans="1:19" ht="13.5">
      <c r="A35" s="171">
        <v>31</v>
      </c>
      <c r="B35" s="153" t="s">
        <v>30</v>
      </c>
      <c r="C35" s="154">
        <v>163850</v>
      </c>
      <c r="D35" s="155" t="s">
        <v>106</v>
      </c>
      <c r="E35" s="156">
        <v>110000</v>
      </c>
      <c r="F35" s="153" t="s">
        <v>47</v>
      </c>
      <c r="G35" s="154">
        <v>13167</v>
      </c>
      <c r="H35" s="181" t="s">
        <v>46</v>
      </c>
      <c r="I35" s="182"/>
      <c r="J35" s="153" t="s">
        <v>113</v>
      </c>
      <c r="K35" s="154">
        <v>16000</v>
      </c>
      <c r="L35" s="155" t="s">
        <v>108</v>
      </c>
      <c r="M35" s="175"/>
      <c r="N35" s="153" t="s">
        <v>120</v>
      </c>
      <c r="O35" s="159">
        <v>32725847</v>
      </c>
      <c r="P35" s="155" t="s">
        <v>108</v>
      </c>
      <c r="Q35" s="160">
        <v>39</v>
      </c>
      <c r="R35" s="161" t="s">
        <v>111</v>
      </c>
      <c r="S35" s="162">
        <v>148</v>
      </c>
    </row>
    <row r="36" spans="1:19" ht="13.5">
      <c r="A36" s="171">
        <v>32</v>
      </c>
      <c r="B36" s="153" t="s">
        <v>58</v>
      </c>
      <c r="C36" s="154">
        <v>147255</v>
      </c>
      <c r="D36" s="155" t="s">
        <v>124</v>
      </c>
      <c r="E36" s="156">
        <v>100000</v>
      </c>
      <c r="F36" s="153" t="s">
        <v>102</v>
      </c>
      <c r="G36" s="154">
        <v>13000</v>
      </c>
      <c r="H36" s="155" t="s">
        <v>96</v>
      </c>
      <c r="I36" s="156"/>
      <c r="J36" s="153" t="s">
        <v>122</v>
      </c>
      <c r="K36" s="154">
        <v>15000</v>
      </c>
      <c r="L36" s="155" t="s">
        <v>99</v>
      </c>
      <c r="M36" s="175"/>
      <c r="N36" s="153" t="s">
        <v>72</v>
      </c>
      <c r="O36" s="159">
        <v>32531853</v>
      </c>
      <c r="P36" s="155" t="s">
        <v>49</v>
      </c>
      <c r="Q36" s="160">
        <v>35.5</v>
      </c>
      <c r="R36" s="161" t="s">
        <v>119</v>
      </c>
      <c r="S36" s="162">
        <v>117</v>
      </c>
    </row>
    <row r="37" spans="1:19" ht="13.5">
      <c r="A37" s="171">
        <v>33</v>
      </c>
      <c r="B37" s="153" t="s">
        <v>32</v>
      </c>
      <c r="C37" s="154">
        <v>141500</v>
      </c>
      <c r="D37" s="155" t="s">
        <v>123</v>
      </c>
      <c r="E37" s="156">
        <v>100000</v>
      </c>
      <c r="F37" s="153" t="s">
        <v>93</v>
      </c>
      <c r="G37" s="154">
        <v>12500</v>
      </c>
      <c r="H37" s="155" t="s">
        <v>104</v>
      </c>
      <c r="I37" s="156"/>
      <c r="J37" s="153" t="s">
        <v>55</v>
      </c>
      <c r="K37" s="154">
        <v>15000</v>
      </c>
      <c r="L37" s="155" t="s">
        <v>117</v>
      </c>
      <c r="M37" s="175"/>
      <c r="N37" s="153" t="s">
        <v>1</v>
      </c>
      <c r="O37" s="159">
        <v>32507874</v>
      </c>
      <c r="P37" s="155" t="s">
        <v>96</v>
      </c>
      <c r="Q37" s="160">
        <v>35.3</v>
      </c>
      <c r="R37" s="161" t="s">
        <v>122</v>
      </c>
      <c r="S37" s="162">
        <v>117</v>
      </c>
    </row>
    <row r="38" spans="1:19" ht="13.5">
      <c r="A38" s="171">
        <v>34</v>
      </c>
      <c r="B38" s="153" t="s">
        <v>78</v>
      </c>
      <c r="C38" s="154">
        <v>137500</v>
      </c>
      <c r="D38" s="155" t="s">
        <v>54</v>
      </c>
      <c r="E38" s="156">
        <v>95600</v>
      </c>
      <c r="F38" s="153" t="s">
        <v>1</v>
      </c>
      <c r="G38" s="154">
        <v>12000</v>
      </c>
      <c r="H38" s="155" t="s">
        <v>94</v>
      </c>
      <c r="I38" s="156"/>
      <c r="J38" s="153" t="s">
        <v>116</v>
      </c>
      <c r="K38" s="154">
        <v>15000</v>
      </c>
      <c r="L38" s="155" t="s">
        <v>120</v>
      </c>
      <c r="M38" s="175"/>
      <c r="N38" s="153" t="s">
        <v>116</v>
      </c>
      <c r="O38" s="159">
        <v>27925628</v>
      </c>
      <c r="P38" s="155" t="s">
        <v>100</v>
      </c>
      <c r="Q38" s="160">
        <v>33.3</v>
      </c>
      <c r="R38" s="161" t="s">
        <v>121</v>
      </c>
      <c r="S38" s="162">
        <v>105</v>
      </c>
    </row>
    <row r="39" spans="1:19" ht="13.5">
      <c r="A39" s="171">
        <v>35</v>
      </c>
      <c r="B39" s="153" t="s">
        <v>34</v>
      </c>
      <c r="C39" s="154">
        <v>125500</v>
      </c>
      <c r="D39" s="155" t="s">
        <v>115</v>
      </c>
      <c r="E39" s="156">
        <v>89000</v>
      </c>
      <c r="F39" s="153" t="s">
        <v>71</v>
      </c>
      <c r="G39" s="154">
        <v>10500</v>
      </c>
      <c r="H39" s="155" t="s">
        <v>91</v>
      </c>
      <c r="I39" s="156"/>
      <c r="J39" s="153" t="s">
        <v>47</v>
      </c>
      <c r="K39" s="154">
        <v>13670</v>
      </c>
      <c r="L39" s="155" t="s">
        <v>110</v>
      </c>
      <c r="M39" s="175"/>
      <c r="N39" s="153" t="s">
        <v>93</v>
      </c>
      <c r="O39" s="159">
        <v>26417599</v>
      </c>
      <c r="P39" s="155" t="s">
        <v>70</v>
      </c>
      <c r="Q39" s="160">
        <v>32</v>
      </c>
      <c r="R39" s="161" t="s">
        <v>108</v>
      </c>
      <c r="S39" s="162">
        <v>95.6</v>
      </c>
    </row>
    <row r="40" spans="1:19" ht="13.5">
      <c r="A40" s="171">
        <v>36</v>
      </c>
      <c r="B40" s="153" t="s">
        <v>35</v>
      </c>
      <c r="C40" s="154">
        <v>124300</v>
      </c>
      <c r="D40" s="155" t="s">
        <v>55</v>
      </c>
      <c r="E40" s="156">
        <v>85000</v>
      </c>
      <c r="F40" s="153" t="s">
        <v>109</v>
      </c>
      <c r="G40" s="154">
        <v>10500</v>
      </c>
      <c r="H40" s="155" t="s">
        <v>117</v>
      </c>
      <c r="I40" s="156"/>
      <c r="J40" s="153" t="s">
        <v>121</v>
      </c>
      <c r="K40" s="154">
        <v>13500</v>
      </c>
      <c r="L40" s="155" t="s">
        <v>107</v>
      </c>
      <c r="M40" s="175"/>
      <c r="N40" s="153" t="s">
        <v>90</v>
      </c>
      <c r="O40" s="159">
        <v>26074906</v>
      </c>
      <c r="P40" s="155" t="s">
        <v>92</v>
      </c>
      <c r="Q40" s="160">
        <v>31.7</v>
      </c>
      <c r="R40" s="161" t="s">
        <v>100</v>
      </c>
      <c r="S40" s="162">
        <v>93.9</v>
      </c>
    </row>
    <row r="41" spans="1:19" ht="13.5">
      <c r="A41" s="171">
        <v>37</v>
      </c>
      <c r="B41" s="153" t="s">
        <v>79</v>
      </c>
      <c r="C41" s="154">
        <v>111000</v>
      </c>
      <c r="D41" s="155" t="s">
        <v>122</v>
      </c>
      <c r="E41" s="156">
        <v>80000</v>
      </c>
      <c r="F41" s="153" t="s">
        <v>50</v>
      </c>
      <c r="G41" s="154">
        <v>9030</v>
      </c>
      <c r="H41" s="155" t="s">
        <v>90</v>
      </c>
      <c r="I41" s="156"/>
      <c r="J41" s="153" t="s">
        <v>120</v>
      </c>
      <c r="K41" s="154">
        <v>13000</v>
      </c>
      <c r="L41" s="155" t="s">
        <v>71</v>
      </c>
      <c r="M41" s="175"/>
      <c r="N41" s="153" t="s">
        <v>109</v>
      </c>
      <c r="O41" s="159">
        <v>25375281</v>
      </c>
      <c r="P41" s="155" t="s">
        <v>118</v>
      </c>
      <c r="Q41" s="160">
        <v>31.5</v>
      </c>
      <c r="R41" s="161" t="s">
        <v>118</v>
      </c>
      <c r="S41" s="162">
        <v>86.9</v>
      </c>
    </row>
    <row r="42" spans="1:19" ht="13.5">
      <c r="A42" s="171">
        <v>38</v>
      </c>
      <c r="B42" s="153" t="s">
        <v>39</v>
      </c>
      <c r="C42" s="154">
        <v>110000</v>
      </c>
      <c r="D42" s="155" t="s">
        <v>90</v>
      </c>
      <c r="E42" s="156">
        <v>79000</v>
      </c>
      <c r="F42" s="153" t="s">
        <v>106</v>
      </c>
      <c r="G42" s="154">
        <v>9000</v>
      </c>
      <c r="H42" s="155" t="s">
        <v>119</v>
      </c>
      <c r="I42" s="156"/>
      <c r="J42" s="153" t="s">
        <v>68</v>
      </c>
      <c r="K42" s="154">
        <v>12500</v>
      </c>
      <c r="L42" s="155" t="s">
        <v>119</v>
      </c>
      <c r="M42" s="175"/>
      <c r="N42" s="153" t="s">
        <v>122</v>
      </c>
      <c r="O42" s="159">
        <v>23953136</v>
      </c>
      <c r="P42" s="155" t="s">
        <v>72</v>
      </c>
      <c r="Q42" s="160">
        <v>28.4</v>
      </c>
      <c r="R42" s="161" t="s">
        <v>113</v>
      </c>
      <c r="S42" s="162">
        <v>86.5</v>
      </c>
    </row>
    <row r="43" spans="1:19" ht="13.5">
      <c r="A43" s="163">
        <v>39</v>
      </c>
      <c r="B43" s="153" t="s">
        <v>33</v>
      </c>
      <c r="C43" s="154">
        <v>108400</v>
      </c>
      <c r="D43" s="155" t="s">
        <v>76</v>
      </c>
      <c r="E43" s="156">
        <v>78000</v>
      </c>
      <c r="F43" s="153" t="s">
        <v>121</v>
      </c>
      <c r="G43" s="154">
        <v>9000</v>
      </c>
      <c r="H43" s="155" t="s">
        <v>112</v>
      </c>
      <c r="I43" s="156"/>
      <c r="J43" s="153" t="s">
        <v>102</v>
      </c>
      <c r="K43" s="154">
        <v>12000</v>
      </c>
      <c r="L43" s="155" t="s">
        <v>72</v>
      </c>
      <c r="M43" s="175"/>
      <c r="N43" s="167" t="s">
        <v>46</v>
      </c>
      <c r="O43" s="183">
        <v>22912177</v>
      </c>
      <c r="P43" s="155" t="s">
        <v>52</v>
      </c>
      <c r="Q43" s="160">
        <v>28.3</v>
      </c>
      <c r="R43" s="161" t="s">
        <v>109</v>
      </c>
      <c r="S43" s="162">
        <v>80.7</v>
      </c>
    </row>
    <row r="44" spans="1:19" ht="13.5">
      <c r="A44" s="171">
        <v>40</v>
      </c>
      <c r="B44" s="153" t="s">
        <v>37</v>
      </c>
      <c r="C44" s="154">
        <v>106000</v>
      </c>
      <c r="D44" s="155" t="s">
        <v>93</v>
      </c>
      <c r="E44" s="156">
        <v>75000</v>
      </c>
      <c r="F44" s="153" t="s">
        <v>52</v>
      </c>
      <c r="G44" s="154">
        <v>8970</v>
      </c>
      <c r="H44" s="155" t="s">
        <v>115</v>
      </c>
      <c r="I44" s="156"/>
      <c r="J44" s="153" t="s">
        <v>110</v>
      </c>
      <c r="K44" s="154">
        <v>11770</v>
      </c>
      <c r="L44" s="155" t="s">
        <v>106</v>
      </c>
      <c r="M44" s="175"/>
      <c r="N44" s="153" t="s">
        <v>48</v>
      </c>
      <c r="O44" s="159">
        <v>22894384</v>
      </c>
      <c r="P44" s="155" t="s">
        <v>110</v>
      </c>
      <c r="Q44" s="160">
        <v>27.7</v>
      </c>
      <c r="R44" s="161" t="s">
        <v>72</v>
      </c>
      <c r="S44" s="162">
        <v>77.4</v>
      </c>
    </row>
    <row r="45" spans="1:19" ht="13.5">
      <c r="A45" s="171">
        <v>41</v>
      </c>
      <c r="B45" s="153" t="s">
        <v>38</v>
      </c>
      <c r="C45" s="154">
        <v>104800</v>
      </c>
      <c r="D45" s="155" t="s">
        <v>105</v>
      </c>
      <c r="E45" s="156">
        <v>75000</v>
      </c>
      <c r="F45" s="153" t="s">
        <v>119</v>
      </c>
      <c r="G45" s="154">
        <v>8300</v>
      </c>
      <c r="H45" s="155" t="s">
        <v>72</v>
      </c>
      <c r="I45" s="156"/>
      <c r="J45" s="153" t="s">
        <v>50</v>
      </c>
      <c r="K45" s="154">
        <v>11050</v>
      </c>
      <c r="L45" s="155" t="s">
        <v>76</v>
      </c>
      <c r="M45" s="175"/>
      <c r="N45" s="153" t="s">
        <v>75</v>
      </c>
      <c r="O45" s="159">
        <v>20727063</v>
      </c>
      <c r="P45" s="155" t="s">
        <v>122</v>
      </c>
      <c r="Q45" s="160">
        <v>22.5</v>
      </c>
      <c r="R45" s="161" t="s">
        <v>96</v>
      </c>
      <c r="S45" s="162">
        <v>76.2</v>
      </c>
    </row>
    <row r="46" spans="1:19" ht="13.5">
      <c r="A46" s="171">
        <v>42</v>
      </c>
      <c r="B46" s="153" t="s">
        <v>59</v>
      </c>
      <c r="C46" s="154">
        <v>100500</v>
      </c>
      <c r="D46" s="155" t="s">
        <v>73</v>
      </c>
      <c r="E46" s="156">
        <v>70000</v>
      </c>
      <c r="F46" s="153" t="s">
        <v>108</v>
      </c>
      <c r="G46" s="154">
        <v>8000</v>
      </c>
      <c r="H46" s="155" t="s">
        <v>106</v>
      </c>
      <c r="I46" s="156"/>
      <c r="J46" s="153" t="s">
        <v>118</v>
      </c>
      <c r="K46" s="154">
        <v>11000</v>
      </c>
      <c r="L46" s="155" t="s">
        <v>122</v>
      </c>
      <c r="M46" s="175"/>
      <c r="N46" s="153" t="s">
        <v>47</v>
      </c>
      <c r="O46" s="159">
        <v>20090437</v>
      </c>
      <c r="P46" s="155" t="s">
        <v>120</v>
      </c>
      <c r="Q46" s="160">
        <v>19.7</v>
      </c>
      <c r="R46" s="161" t="s">
        <v>102</v>
      </c>
      <c r="S46" s="162">
        <v>69</v>
      </c>
    </row>
    <row r="47" spans="1:19" ht="13.5">
      <c r="A47" s="171">
        <v>43</v>
      </c>
      <c r="B47" s="153" t="s">
        <v>60</v>
      </c>
      <c r="C47" s="154">
        <v>82300</v>
      </c>
      <c r="D47" s="155" t="s">
        <v>113</v>
      </c>
      <c r="E47" s="156">
        <v>66000</v>
      </c>
      <c r="F47" s="153" t="s">
        <v>74</v>
      </c>
      <c r="G47" s="154">
        <v>8000</v>
      </c>
      <c r="H47" s="155" t="s">
        <v>76</v>
      </c>
      <c r="I47" s="156"/>
      <c r="J47" s="153" t="s">
        <v>72</v>
      </c>
      <c r="K47" s="154">
        <v>10000</v>
      </c>
      <c r="L47" s="155" t="s">
        <v>124</v>
      </c>
      <c r="M47" s="175"/>
      <c r="N47" s="153" t="s">
        <v>76</v>
      </c>
      <c r="O47" s="159">
        <v>20064776</v>
      </c>
      <c r="P47" s="155" t="s">
        <v>95</v>
      </c>
      <c r="Q47" s="160">
        <v>19.3</v>
      </c>
      <c r="R47" s="161" t="s">
        <v>116</v>
      </c>
      <c r="S47" s="162">
        <v>66.5</v>
      </c>
    </row>
    <row r="48" spans="1:19" ht="13.5">
      <c r="A48" s="171">
        <v>44</v>
      </c>
      <c r="B48" s="153" t="s">
        <v>40</v>
      </c>
      <c r="C48" s="154">
        <v>80000</v>
      </c>
      <c r="D48" s="155" t="s">
        <v>69</v>
      </c>
      <c r="E48" s="156">
        <v>62000</v>
      </c>
      <c r="F48" s="153" t="s">
        <v>53</v>
      </c>
      <c r="G48" s="154">
        <v>7900</v>
      </c>
      <c r="H48" s="155" t="s">
        <v>122</v>
      </c>
      <c r="I48" s="156"/>
      <c r="J48" s="153" t="s">
        <v>69</v>
      </c>
      <c r="K48" s="154">
        <v>9500</v>
      </c>
      <c r="L48" s="155" t="s">
        <v>113</v>
      </c>
      <c r="M48" s="175"/>
      <c r="N48" s="153" t="s">
        <v>104</v>
      </c>
      <c r="O48" s="159">
        <v>18448752</v>
      </c>
      <c r="P48" s="155" t="s">
        <v>68</v>
      </c>
      <c r="Q48" s="160">
        <v>15.9</v>
      </c>
      <c r="R48" s="161" t="s">
        <v>69</v>
      </c>
      <c r="S48" s="162">
        <v>64.3</v>
      </c>
    </row>
    <row r="49" spans="1:19" ht="13.5">
      <c r="A49" s="171">
        <v>45</v>
      </c>
      <c r="B49" s="153" t="s">
        <v>80</v>
      </c>
      <c r="C49" s="154">
        <v>78500</v>
      </c>
      <c r="D49" s="155" t="s">
        <v>75</v>
      </c>
      <c r="E49" s="156">
        <v>60000</v>
      </c>
      <c r="F49" s="153" t="s">
        <v>104</v>
      </c>
      <c r="G49" s="154">
        <v>7600</v>
      </c>
      <c r="H49" s="155" t="s">
        <v>124</v>
      </c>
      <c r="I49" s="156"/>
      <c r="J49" s="153" t="s">
        <v>70</v>
      </c>
      <c r="K49" s="154">
        <v>9250</v>
      </c>
      <c r="L49" s="155" t="s">
        <v>123</v>
      </c>
      <c r="M49" s="175"/>
      <c r="N49" s="153" t="s">
        <v>50</v>
      </c>
      <c r="O49" s="159">
        <v>16407491</v>
      </c>
      <c r="P49" s="155" t="s">
        <v>57</v>
      </c>
      <c r="Q49" s="160">
        <v>13</v>
      </c>
      <c r="R49" s="161" t="s">
        <v>106</v>
      </c>
      <c r="S49" s="162">
        <v>56.3</v>
      </c>
    </row>
    <row r="50" spans="1:19" ht="13.5">
      <c r="A50" s="171">
        <v>46</v>
      </c>
      <c r="B50" s="153" t="s">
        <v>41</v>
      </c>
      <c r="C50" s="154">
        <v>78098</v>
      </c>
      <c r="D50" s="155" t="s">
        <v>121</v>
      </c>
      <c r="E50" s="156">
        <v>50000</v>
      </c>
      <c r="F50" s="153" t="s">
        <v>72</v>
      </c>
      <c r="G50" s="154">
        <v>7500</v>
      </c>
      <c r="H50" s="155" t="s">
        <v>113</v>
      </c>
      <c r="I50" s="156"/>
      <c r="J50" s="153" t="s">
        <v>57</v>
      </c>
      <c r="K50" s="154">
        <v>8000</v>
      </c>
      <c r="L50" s="155" t="s">
        <v>55</v>
      </c>
      <c r="M50" s="175"/>
      <c r="N50" s="153" t="s">
        <v>118</v>
      </c>
      <c r="O50" s="159">
        <v>15980912</v>
      </c>
      <c r="P50" s="155" t="s">
        <v>109</v>
      </c>
      <c r="Q50" s="160">
        <v>10.5</v>
      </c>
      <c r="R50" s="161" t="s">
        <v>120</v>
      </c>
      <c r="S50" s="162">
        <v>52.4</v>
      </c>
    </row>
    <row r="51" spans="1:19" ht="13.5">
      <c r="A51" s="171">
        <v>47</v>
      </c>
      <c r="B51" s="153" t="s">
        <v>81</v>
      </c>
      <c r="C51" s="154">
        <v>76000</v>
      </c>
      <c r="D51" s="155" t="s">
        <v>118</v>
      </c>
      <c r="E51" s="156">
        <v>47700</v>
      </c>
      <c r="F51" s="153" t="s">
        <v>69</v>
      </c>
      <c r="G51" s="154">
        <v>7000</v>
      </c>
      <c r="H51" s="155" t="s">
        <v>123</v>
      </c>
      <c r="I51" s="156"/>
      <c r="J51" s="153" t="s">
        <v>52</v>
      </c>
      <c r="K51" s="154">
        <v>7250</v>
      </c>
      <c r="L51" s="155" t="s">
        <v>116</v>
      </c>
      <c r="M51" s="175"/>
      <c r="N51" s="153" t="s">
        <v>105</v>
      </c>
      <c r="O51" s="159">
        <v>13636398</v>
      </c>
      <c r="P51" s="155" t="s">
        <v>124</v>
      </c>
      <c r="Q51" s="160">
        <v>10</v>
      </c>
      <c r="R51" s="161" t="s">
        <v>56</v>
      </c>
      <c r="S51" s="162">
        <v>50.9</v>
      </c>
    </row>
    <row r="52" spans="1:19" ht="13.5">
      <c r="A52" s="171">
        <v>48</v>
      </c>
      <c r="B52" s="153" t="s">
        <v>42</v>
      </c>
      <c r="C52" s="154">
        <v>72500</v>
      </c>
      <c r="D52" s="155" t="s">
        <v>74</v>
      </c>
      <c r="E52" s="156">
        <v>45000</v>
      </c>
      <c r="F52" s="153" t="s">
        <v>120</v>
      </c>
      <c r="G52" s="154">
        <v>6300</v>
      </c>
      <c r="H52" s="155" t="s">
        <v>55</v>
      </c>
      <c r="I52" s="156"/>
      <c r="J52" s="153" t="s">
        <v>108</v>
      </c>
      <c r="K52" s="154">
        <v>7000</v>
      </c>
      <c r="L52" s="155" t="s">
        <v>69</v>
      </c>
      <c r="M52" s="175"/>
      <c r="N52" s="153" t="s">
        <v>124</v>
      </c>
      <c r="O52" s="159">
        <v>11827315</v>
      </c>
      <c r="P52" s="155" t="s">
        <v>55</v>
      </c>
      <c r="Q52" s="160">
        <v>9.19</v>
      </c>
      <c r="R52" s="161" t="s">
        <v>92</v>
      </c>
      <c r="S52" s="162">
        <v>45.4</v>
      </c>
    </row>
    <row r="53" spans="1:19" ht="13.5">
      <c r="A53" s="171">
        <v>49</v>
      </c>
      <c r="B53" s="153" t="s">
        <v>82</v>
      </c>
      <c r="C53" s="154">
        <v>72100</v>
      </c>
      <c r="D53" s="155" t="s">
        <v>68</v>
      </c>
      <c r="E53" s="156">
        <v>41400</v>
      </c>
      <c r="F53" s="153" t="s">
        <v>51</v>
      </c>
      <c r="G53" s="154">
        <v>6100</v>
      </c>
      <c r="H53" s="155" t="s">
        <v>69</v>
      </c>
      <c r="I53" s="156"/>
      <c r="J53" s="153" t="s">
        <v>109</v>
      </c>
      <c r="K53" s="154">
        <v>7000</v>
      </c>
      <c r="L53" s="155" t="s">
        <v>118</v>
      </c>
      <c r="M53" s="175"/>
      <c r="N53" s="153" t="s">
        <v>57</v>
      </c>
      <c r="O53" s="159">
        <v>11346670</v>
      </c>
      <c r="P53" s="155" t="s">
        <v>116</v>
      </c>
      <c r="Q53" s="160">
        <v>8.99</v>
      </c>
      <c r="R53" s="161" t="s">
        <v>57</v>
      </c>
      <c r="S53" s="162">
        <v>32.4</v>
      </c>
    </row>
    <row r="54" spans="1:19" ht="13.5">
      <c r="A54" s="171">
        <v>50</v>
      </c>
      <c r="B54" s="153" t="s">
        <v>83</v>
      </c>
      <c r="C54" s="154">
        <v>71400</v>
      </c>
      <c r="D54" s="155" t="s">
        <v>116</v>
      </c>
      <c r="E54" s="156">
        <v>40000</v>
      </c>
      <c r="F54" s="153" t="s">
        <v>70</v>
      </c>
      <c r="G54" s="154">
        <v>4500</v>
      </c>
      <c r="H54" s="155" t="s">
        <v>74</v>
      </c>
      <c r="I54" s="156"/>
      <c r="J54" s="153" t="s">
        <v>106</v>
      </c>
      <c r="K54" s="154">
        <v>6500</v>
      </c>
      <c r="L54" s="155" t="s">
        <v>74</v>
      </c>
      <c r="M54" s="175"/>
      <c r="N54" s="153" t="s">
        <v>112</v>
      </c>
      <c r="O54" s="159">
        <v>10668354</v>
      </c>
      <c r="P54" s="155" t="s">
        <v>75</v>
      </c>
      <c r="Q54" s="160">
        <v>8.69</v>
      </c>
      <c r="R54" s="161" t="s">
        <v>74</v>
      </c>
      <c r="S54" s="162">
        <v>26.6</v>
      </c>
    </row>
    <row r="55" spans="1:19" ht="13.5">
      <c r="A55" s="171">
        <v>51</v>
      </c>
      <c r="B55" s="153" t="s">
        <v>84</v>
      </c>
      <c r="C55" s="154">
        <v>66700</v>
      </c>
      <c r="D55" s="155" t="s">
        <v>57</v>
      </c>
      <c r="E55" s="156">
        <v>38000</v>
      </c>
      <c r="F55" s="153" t="s">
        <v>49</v>
      </c>
      <c r="G55" s="154">
        <v>3800</v>
      </c>
      <c r="H55" s="155" t="s">
        <v>121</v>
      </c>
      <c r="I55" s="156"/>
      <c r="J55" s="153" t="s">
        <v>124</v>
      </c>
      <c r="K55" s="154">
        <v>6000</v>
      </c>
      <c r="L55" s="155" t="s">
        <v>121</v>
      </c>
      <c r="M55" s="175"/>
      <c r="N55" s="153" t="s">
        <v>52</v>
      </c>
      <c r="O55" s="159">
        <v>10566212</v>
      </c>
      <c r="P55" s="155" t="s">
        <v>69</v>
      </c>
      <c r="Q55" s="160">
        <v>8.27</v>
      </c>
      <c r="R55" s="161" t="s">
        <v>90</v>
      </c>
      <c r="S55" s="162">
        <v>23</v>
      </c>
    </row>
    <row r="56" spans="1:19" ht="13.5">
      <c r="A56" s="171">
        <v>52</v>
      </c>
      <c r="B56" s="153" t="s">
        <v>44</v>
      </c>
      <c r="C56" s="154">
        <v>62000</v>
      </c>
      <c r="D56" s="155" t="s">
        <v>70</v>
      </c>
      <c r="E56" s="156">
        <v>36000</v>
      </c>
      <c r="F56" s="153" t="s">
        <v>57</v>
      </c>
      <c r="G56" s="154">
        <v>3000</v>
      </c>
      <c r="H56" s="155" t="s">
        <v>73</v>
      </c>
      <c r="I56" s="156"/>
      <c r="J56" s="153" t="s">
        <v>53</v>
      </c>
      <c r="K56" s="154">
        <v>5900</v>
      </c>
      <c r="L56" s="155" t="s">
        <v>73</v>
      </c>
      <c r="M56" s="175"/>
      <c r="N56" s="153" t="s">
        <v>53</v>
      </c>
      <c r="O56" s="159">
        <v>8986400</v>
      </c>
      <c r="P56" s="155" t="s">
        <v>113</v>
      </c>
      <c r="Q56" s="160">
        <v>8.24</v>
      </c>
      <c r="R56" s="161" t="s">
        <v>104</v>
      </c>
      <c r="S56" s="162">
        <v>22.2</v>
      </c>
    </row>
    <row r="57" spans="1:19" ht="13.5">
      <c r="A57" s="163">
        <v>53</v>
      </c>
      <c r="B57" s="153" t="s">
        <v>85</v>
      </c>
      <c r="C57" s="154">
        <v>55750</v>
      </c>
      <c r="D57" s="155" t="s">
        <v>109</v>
      </c>
      <c r="E57" s="156">
        <v>34000</v>
      </c>
      <c r="F57" s="153" t="s">
        <v>124</v>
      </c>
      <c r="G57" s="154">
        <v>2400</v>
      </c>
      <c r="H57" s="155" t="s">
        <v>75</v>
      </c>
      <c r="I57" s="156"/>
      <c r="J57" s="153" t="s">
        <v>75</v>
      </c>
      <c r="K57" s="154">
        <v>5000</v>
      </c>
      <c r="L57" s="155" t="s">
        <v>68</v>
      </c>
      <c r="M57" s="175"/>
      <c r="N57" s="153" t="s">
        <v>119</v>
      </c>
      <c r="O57" s="159">
        <v>6276883</v>
      </c>
      <c r="P57" s="155" t="s">
        <v>106</v>
      </c>
      <c r="Q57" s="160">
        <v>7.77</v>
      </c>
      <c r="R57" s="184" t="s">
        <v>46</v>
      </c>
      <c r="S57" s="185">
        <v>22</v>
      </c>
    </row>
    <row r="58" spans="1:19" ht="13.5">
      <c r="A58" s="171">
        <v>54</v>
      </c>
      <c r="B58" s="153" t="s">
        <v>61</v>
      </c>
      <c r="C58" s="154">
        <v>53130</v>
      </c>
      <c r="D58" s="155" t="s">
        <v>1</v>
      </c>
      <c r="E58" s="156">
        <v>33000</v>
      </c>
      <c r="F58" s="153" t="s">
        <v>56</v>
      </c>
      <c r="G58" s="154">
        <v>2000</v>
      </c>
      <c r="H58" s="155" t="s">
        <v>1</v>
      </c>
      <c r="I58" s="156"/>
      <c r="J58" s="153" t="s">
        <v>51</v>
      </c>
      <c r="K58" s="154">
        <v>5000</v>
      </c>
      <c r="L58" s="155" t="s">
        <v>75</v>
      </c>
      <c r="M58" s="175"/>
      <c r="N58" s="153" t="s">
        <v>74</v>
      </c>
      <c r="O58" s="159">
        <v>5765563</v>
      </c>
      <c r="P58" s="155" t="s">
        <v>74</v>
      </c>
      <c r="Q58" s="160">
        <v>5.34</v>
      </c>
      <c r="R58" s="161" t="s">
        <v>76</v>
      </c>
      <c r="S58" s="162">
        <v>19.6</v>
      </c>
    </row>
    <row r="59" spans="1:19" ht="13.5">
      <c r="A59" s="171">
        <v>55</v>
      </c>
      <c r="B59" s="153" t="s">
        <v>43</v>
      </c>
      <c r="C59" s="154">
        <v>52872</v>
      </c>
      <c r="D59" s="155" t="s">
        <v>52</v>
      </c>
      <c r="E59" s="156">
        <v>26700</v>
      </c>
      <c r="F59" s="153" t="s">
        <v>123</v>
      </c>
      <c r="G59" s="154">
        <v>1800</v>
      </c>
      <c r="H59" s="155" t="s">
        <v>70</v>
      </c>
      <c r="I59" s="156"/>
      <c r="J59" s="153" t="s">
        <v>49</v>
      </c>
      <c r="K59" s="154">
        <v>4200</v>
      </c>
      <c r="L59" s="155" t="s">
        <v>1</v>
      </c>
      <c r="M59" s="175"/>
      <c r="N59" s="153" t="s">
        <v>55</v>
      </c>
      <c r="O59" s="159">
        <v>5759732</v>
      </c>
      <c r="P59" s="155" t="s">
        <v>73</v>
      </c>
      <c r="Q59" s="160">
        <v>5.28</v>
      </c>
      <c r="R59" s="161" t="s">
        <v>123</v>
      </c>
      <c r="S59" s="162">
        <v>19.4</v>
      </c>
    </row>
    <row r="60" spans="1:19" ht="13.5">
      <c r="A60" s="171">
        <v>56</v>
      </c>
      <c r="B60" s="153" t="s">
        <v>62</v>
      </c>
      <c r="C60" s="154">
        <v>49000</v>
      </c>
      <c r="D60" s="155" t="s">
        <v>47</v>
      </c>
      <c r="E60" s="156">
        <v>26035</v>
      </c>
      <c r="F60" s="153" t="s">
        <v>75</v>
      </c>
      <c r="G60" s="154">
        <v>1700</v>
      </c>
      <c r="H60" s="155" t="s">
        <v>47</v>
      </c>
      <c r="I60" s="156"/>
      <c r="J60" s="153" t="s">
        <v>123</v>
      </c>
      <c r="K60" s="154">
        <v>3000</v>
      </c>
      <c r="L60" s="155" t="s">
        <v>47</v>
      </c>
      <c r="M60" s="175"/>
      <c r="N60" s="153" t="s">
        <v>49</v>
      </c>
      <c r="O60" s="159">
        <v>5432335</v>
      </c>
      <c r="P60" s="155" t="s">
        <v>76</v>
      </c>
      <c r="Q60" s="160">
        <v>5.1</v>
      </c>
      <c r="R60" s="161" t="s">
        <v>124</v>
      </c>
      <c r="S60" s="162">
        <v>17.3</v>
      </c>
    </row>
    <row r="61" spans="1:19" ht="13.5">
      <c r="A61" s="171">
        <v>57</v>
      </c>
      <c r="B61" s="153" t="s">
        <v>63</v>
      </c>
      <c r="C61" s="154">
        <v>44900</v>
      </c>
      <c r="D61" s="155" t="s">
        <v>50</v>
      </c>
      <c r="E61" s="156">
        <v>23150</v>
      </c>
      <c r="F61" s="153" t="s">
        <v>117</v>
      </c>
      <c r="G61" s="154">
        <v>1400</v>
      </c>
      <c r="H61" s="155" t="s">
        <v>57</v>
      </c>
      <c r="I61" s="156"/>
      <c r="J61" s="153" t="s">
        <v>56</v>
      </c>
      <c r="K61" s="154">
        <v>2500</v>
      </c>
      <c r="L61" s="155" t="s">
        <v>57</v>
      </c>
      <c r="M61" s="175"/>
      <c r="N61" s="153" t="s">
        <v>117</v>
      </c>
      <c r="O61" s="159">
        <v>4669638</v>
      </c>
      <c r="P61" s="155" t="s">
        <v>123</v>
      </c>
      <c r="Q61" s="160">
        <v>4.26</v>
      </c>
      <c r="R61" s="161" t="s">
        <v>73</v>
      </c>
      <c r="S61" s="162">
        <v>17</v>
      </c>
    </row>
    <row r="62" spans="1:19" ht="13.5">
      <c r="A62" s="171">
        <v>58</v>
      </c>
      <c r="B62" s="153" t="s">
        <v>64</v>
      </c>
      <c r="C62" s="154">
        <v>27600</v>
      </c>
      <c r="D62" s="155" t="s">
        <v>51</v>
      </c>
      <c r="E62" s="156">
        <v>14700</v>
      </c>
      <c r="F62" s="153" t="s">
        <v>105</v>
      </c>
      <c r="G62" s="154">
        <v>1300</v>
      </c>
      <c r="H62" s="155" t="s">
        <v>53</v>
      </c>
      <c r="I62" s="156"/>
      <c r="J62" s="153" t="s">
        <v>105</v>
      </c>
      <c r="K62" s="154">
        <v>1500</v>
      </c>
      <c r="L62" s="155" t="s">
        <v>52</v>
      </c>
      <c r="M62" s="175"/>
      <c r="N62" s="153" t="s">
        <v>51</v>
      </c>
      <c r="O62" s="159">
        <v>4593041</v>
      </c>
      <c r="P62" s="155" t="s">
        <v>104</v>
      </c>
      <c r="Q62" s="160">
        <v>1.64</v>
      </c>
      <c r="R62" s="161" t="s">
        <v>75</v>
      </c>
      <c r="S62" s="162">
        <v>13.8</v>
      </c>
    </row>
    <row r="63" spans="1:19" ht="13.5">
      <c r="A63" s="171">
        <v>59</v>
      </c>
      <c r="B63" s="153" t="s">
        <v>65</v>
      </c>
      <c r="C63" s="154">
        <v>25800</v>
      </c>
      <c r="D63" s="155" t="s">
        <v>53</v>
      </c>
      <c r="E63" s="156">
        <v>13800</v>
      </c>
      <c r="F63" s="153" t="s">
        <v>73</v>
      </c>
      <c r="G63" s="154">
        <v>1100</v>
      </c>
      <c r="H63" s="155" t="s">
        <v>51</v>
      </c>
      <c r="I63" s="156"/>
      <c r="J63" s="153" t="s">
        <v>73</v>
      </c>
      <c r="K63" s="154">
        <v>1000</v>
      </c>
      <c r="L63" s="155" t="s">
        <v>53</v>
      </c>
      <c r="M63" s="175"/>
      <c r="N63" s="153" t="s">
        <v>121</v>
      </c>
      <c r="O63" s="159">
        <v>4425720</v>
      </c>
      <c r="P63" s="155" t="s">
        <v>117</v>
      </c>
      <c r="Q63" s="160">
        <v>0.74</v>
      </c>
      <c r="R63" s="161" t="s">
        <v>55</v>
      </c>
      <c r="S63" s="162">
        <v>10.9</v>
      </c>
    </row>
    <row r="64" spans="1:19" ht="13.5">
      <c r="A64" s="171">
        <v>60</v>
      </c>
      <c r="B64" s="153" t="s">
        <v>66</v>
      </c>
      <c r="C64" s="154">
        <v>21180</v>
      </c>
      <c r="D64" s="155" t="s">
        <v>49</v>
      </c>
      <c r="E64" s="156">
        <v>12500</v>
      </c>
      <c r="F64" s="153" t="s">
        <v>90</v>
      </c>
      <c r="G64" s="154">
        <v>700</v>
      </c>
      <c r="H64" s="155" t="s">
        <v>49</v>
      </c>
      <c r="I64" s="156"/>
      <c r="J64" s="153" t="s">
        <v>117</v>
      </c>
      <c r="K64" s="154">
        <v>350</v>
      </c>
      <c r="L64" s="155" t="s">
        <v>51</v>
      </c>
      <c r="M64" s="175"/>
      <c r="N64" s="153" t="s">
        <v>73</v>
      </c>
      <c r="O64" s="159">
        <v>3826018</v>
      </c>
      <c r="P64" s="155" t="s">
        <v>105</v>
      </c>
      <c r="Q64" s="160">
        <v>0.696</v>
      </c>
      <c r="R64" s="161" t="s">
        <v>105</v>
      </c>
      <c r="S64" s="162">
        <v>4.51</v>
      </c>
    </row>
    <row r="65" spans="1:19" ht="14.25" thickBot="1">
      <c r="A65" s="186">
        <v>61</v>
      </c>
      <c r="B65" s="187" t="s">
        <v>67</v>
      </c>
      <c r="C65" s="188">
        <v>15500</v>
      </c>
      <c r="D65" s="189" t="s">
        <v>56</v>
      </c>
      <c r="E65" s="190">
        <v>11000</v>
      </c>
      <c r="F65" s="187" t="s">
        <v>55</v>
      </c>
      <c r="G65" s="188">
        <v>500</v>
      </c>
      <c r="H65" s="189" t="s">
        <v>56</v>
      </c>
      <c r="I65" s="190"/>
      <c r="J65" s="187" t="s">
        <v>90</v>
      </c>
      <c r="K65" s="188">
        <v>200</v>
      </c>
      <c r="L65" s="189" t="s">
        <v>56</v>
      </c>
      <c r="M65" s="191"/>
      <c r="N65" s="187" t="s">
        <v>56</v>
      </c>
      <c r="O65" s="192">
        <v>2335648</v>
      </c>
      <c r="P65" s="189" t="s">
        <v>90</v>
      </c>
      <c r="Q65" s="193"/>
      <c r="R65" s="194" t="s">
        <v>117</v>
      </c>
      <c r="S65" s="195">
        <v>0.822</v>
      </c>
    </row>
    <row r="66" ht="13.5">
      <c r="B66" s="137" t="s">
        <v>125</v>
      </c>
    </row>
  </sheetData>
  <mergeCells count="11">
    <mergeCell ref="L3:M4"/>
    <mergeCell ref="N3:O4"/>
    <mergeCell ref="P3:Q4"/>
    <mergeCell ref="R3:S4"/>
    <mergeCell ref="A1:S1"/>
    <mergeCell ref="A3:A4"/>
    <mergeCell ref="B3:C4"/>
    <mergeCell ref="D3:E4"/>
    <mergeCell ref="F3:G4"/>
    <mergeCell ref="H3:I4"/>
    <mergeCell ref="J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국방부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국방부 사용자</dc:creator>
  <cp:keywords/>
  <dc:description/>
  <cp:lastModifiedBy>박재영</cp:lastModifiedBy>
  <cp:lastPrinted>2009-05-18T01:58:55Z</cp:lastPrinted>
  <dcterms:created xsi:type="dcterms:W3CDTF">2004-07-02T01:18:08Z</dcterms:created>
  <dcterms:modified xsi:type="dcterms:W3CDTF">2009-05-25T08:00:40Z</dcterms:modified>
  <cp:category/>
  <cp:version/>
  <cp:contentType/>
  <cp:contentStatus/>
</cp:coreProperties>
</file>